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817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W45" i="94"/>
  <c r="F12" i="89"/>
  <c r="H24" i="89" s="1"/>
  <c r="Y18" i="91"/>
  <c r="P16" i="91" s="1"/>
  <c r="X50" i="94" s="1"/>
  <c r="H31" i="87" l="1"/>
  <c r="N45" i="94"/>
  <c r="M45" i="94"/>
  <c r="H45" i="94"/>
  <c r="H31" i="88"/>
  <c r="AL27" i="80"/>
  <c r="V43" i="94"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<sst xmlns="http://schemas.openxmlformats.org/spreadsheetml/2006/main" count="3276" uniqueCount="461">
  <si>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</si>
  <si>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</si>
  <si>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</si>
  <si>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</si>
  <si>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</si>
  <si>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</si>
  <si>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</si>
  <si>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</si>
  <si>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</si>
  <si>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</si>
  <si>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</si>
  <si>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</si>
  <si>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</si>
  <si>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</si>
  <si>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</si>
  <si>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</si>
  <si>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</si>
  <si>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</si>
  <si>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</si>
  <si>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</si>
  <si>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</si>
  <si>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</si>
  <si>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</si>
  <si>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</si>
  <si>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</si>
  <si>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</si>
  <si>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</si>
  <si>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</si>
  <si>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</si>
  <si>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</si>
  <si>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</si>
  <si>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</si>
  <si>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</si>
  <si>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</si>
  <si>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</si>
  <si>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</si>
  <si>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</si>
  <si>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</si>
  <si>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</si>
  <si>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</si>
  <si>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</si>
  <si>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</si>
  <si>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</si>
  <si>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</si>
  <si>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</si>
  <si>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</si>
  <si>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</si>
  <si>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</si>
  <si>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</si>
  <si>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</si>
  <si>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</si>
  <si>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</si>
  <si>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</si>
  <si>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</si>
  <si>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</si>
  <si>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</si>
  <si>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</si>
  <si>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</si>
  <si>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</si>
  <si>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</si>
  <si>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</si>
  <si>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</si>
  <si>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</si>
  <si>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</si>
  <si>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</si>
  <si>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</si>
  <si>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</si>
  <si>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</si>
  <si>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</si>
  <si>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</si>
  <si>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</si>
  <si>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</si>
  <si>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</si>
  <si>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</si>
  <si>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</si>
  <si>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</si>
  <si>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</si>
  <si>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</si>
  <si>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</si>
  <si>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</si>
  <si>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</si>
  <si>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</si>
  <si>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</si>
  <si>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</si>
  <si>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</si>
  <si>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</si>
  <si>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</si>
  <si>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</si>
  <si>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</si>
  <si>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</si>
  <si>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</si>
  <si>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</si>
  <si>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</si>
  <si>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</si>
  <si>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</si>
  <si>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</si>
  <si>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</si>
  <si>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</si>
  <si>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</si>
  <si>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</si>
  <si>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</si>
  <si>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</si>
  <si>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</si>
  <si>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</si>
  <si>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</si>
  <si>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</si>
  <si>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</si>
  <si>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</si>
  <si>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</si>
  <si>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</si>
  <si>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</si>
  <si>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</si>
  <si>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</si>
  <si>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</si>
  <si>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</si>
  <si>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</si>
  <si>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</si>
  <si>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</si>
  <si>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</si>
  <si>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</si>
  <si>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</si>
  <si>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</si>
  <si>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</si>
  <si>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</si>
  <si>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</si>
  <si>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</si>
  <si>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</si>
  <si>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</si>
  <si>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</si>
  <si>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</si>
  <si>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</si>
  <si>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</si>
  <si>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</si>
  <si>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</si>
  <si>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</si>
  <si>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</si>
  <si>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</si>
  <si>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</si>
  <si>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</si>
  <si>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</si>
  <si>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</si>
  <si>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</si>
  <si>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</si>
  <si>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</si>
  <si>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</si>
  <si>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</si>
  <si>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</si>
  <si>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</si>
  <si>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</si>
  <si>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</si>
  <si>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</si>
  <si>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</si>
  <si>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</si>
  <si>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</si>
  <si>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</si>
  <si>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</si>
  <si>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</si>
  <si>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</si>
  <si>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</si>
  <si>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</si>
  <si>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</si>
  <si>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</si>
  <si>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</si>
  <si>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</si>
  <si>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</si>
  <si>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</si>
  <si>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</si>
  <si>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</si>
  <si>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</si>
  <si>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</si>
  <si>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</si>
  <si>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</si>
  <si>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</si>
  <si>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</si>
  <si>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</si>
  <si>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</si>
  <si>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</si>
  <si>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</si>
  <si>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</si>
  <si>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</si>
  <si>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</si>
  <si>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</si>
  <si>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</si>
  <si>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</si>
  <si>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</si>
  <si>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</si>
  <si>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</si>
  <si>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</si>
  <si>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</si>
  <si>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</si>
  <si>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</si>
  <si>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</si>
  <si>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</si>
  <si>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</si>
  <si>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</si>
  <si>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</si>
  <si>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</si>
  <si>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</si>
  <si>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</si>
  <si>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</si>
  <si>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</si>
  <si>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</si>
  <si>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</si>
  <si>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</si>
  <si>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</si>
  <si>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</si>
  <si>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</si>
  <si>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</si>
  <si>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</si>
  <si>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</si>
  <si>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</si>
  <si>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</si>
  <si>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</si>
  <si>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</si>
  <si>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</si>
  <si>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</si>
  <si>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</si>
  <si>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</si>
  <si>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</si>
  <si>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</si>
  <si>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</si>
  <si>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</si>
  <si>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</si>
  <si>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</si>
  <si>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</si>
  <si>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</si>
  <si>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</si>
  <si>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</si>
  <si>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</si>
  <si>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</si>
  <si>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</si>
  <si>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</si>
  <si>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</si>
  <si>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</si>
  <si>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</si>
  <si>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</si>
  <si>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</si>
  <si>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</si>
  <si>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</si>
  <si>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</si>
  <si>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</si>
  <si>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</si>
  <si>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</si>
  <si>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</si>
  <si>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</si>
  <si>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</si>
  <si>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</si>
  <si>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</si>
  <si>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</si>
  <si>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</si>
  <si>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</si>
  <si>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</si>
  <si>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</si>
  <si>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</si>
  <si>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</si>
  <si>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</si>
  <si>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</si>
  <si>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</si>
  <si>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</si>
  <si>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</si>
  <si>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</si>
  <si>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</si>
  <si>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</si>
  <si>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</si>
  <si>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</si>
  <si>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</si>
  <si>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</si>
  <si>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</si>
  <si>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</si>
  <si>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</si>
  <si>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</si>
  <si>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</si>
  <si>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</si>
  <si>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</si>
  <si>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</si>
  <si>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</si>
  <si>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</si>
  <si>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</si>
  <si>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</si>
  <si>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</si>
  <si>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</si>
  <si>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</si>
  <si>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</si>
  <si>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</si>
  <si>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</si>
  <si>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</si>
  <si>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</si>
  <si>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</si>
  <si>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</si>
  <si>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</si>
  <si>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</si>
  <si>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</si>
  <si>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</si>
  <si>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</si>
  <si>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</si>
  <si>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</si>
  <si>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</si>
  <si>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</si>
  <si>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</si>
  <si>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</si>
  <si>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</si>
  <si>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</si>
  <si>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</si>
  <si>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</si>
  <si>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</si>
  <si>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</si>
  <si>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</si>
  <si>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</si>
  <si>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</si>
  <si>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</si>
  <si>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</si>
  <si>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</si>
  <si>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</si>
  <si>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</si>
  <si>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</si>
  <si>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</si>
  <si>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</si>
  <si>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</si>
  <si>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</si>
  <si>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</si>
  <si>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</si>
  <si>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</si>
  <si>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</si>
  <si>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</si>
  <si>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</si>
  <si>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</si>
  <si>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</si>
  <si>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</si>
  <si>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</si>
  <si>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</si>
  <si>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</si>
  <si>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</si>
  <si>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</si>
  <si>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</si>
  <si>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</si>
  <si>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</si>
  <si>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</si>
  <si>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</si>
  <si>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</si>
  <si>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</si>
  <si>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</si>
  <si>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</si>
  <si>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</si>
  <si>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</si>
  <si>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</si>
  <si>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</si>
  <si>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</si>
  <si>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</si>
  <si>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</si>
  <si>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</si>
  <si>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</si>
  <si>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</si>
  <si>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</si>
  <si>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</si>
  <si>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</si>
  <si>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</si>
  <si>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</si>
  <si>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</si>
  <si>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</si>
  <si>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</si>
  <si>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</si>
  <si>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</si>
  <si>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</si>
  <si>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</si>
  <si>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</si>
  <si>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</si>
  <si>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</si>
  <si>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</si>
  <si>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</si>
  <si>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</si>
  <si>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</si>
  <si>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</si>
  <si>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</si>
  <si>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</si>
  <si>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</si>
  <si>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</si>
  <si>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</si>
  <si>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</si>
  <si>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</si>
  <si>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</si>
  <si>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</si>
  <si>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</si>
  <si>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</si>
  <si>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</si>
  <si>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</si>
  <si>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</si>
  <si>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</si>
  <si>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</si>
  <si>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</si>
  <si>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</si>
  <si>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</si>
  <si>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</si>
  <si>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</si>
  <si>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</si>
  <si>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</si>
  <si>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</si>
  <si>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</si>
  <si>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</si>
  <si>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</si>
  <si>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</si>
  <si>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</si>
  <si>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</si>
  <si>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</si>
  <si>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</si>
  <si>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</si>
  <si>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</si>
  <si>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</si>
  <si>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</si>
  <si>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</si>
  <si>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</si>
  <si>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</si>
  <si>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</si>
  <si>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</si>
  <si>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</si>
  <si>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</si>
  <si>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</si>
  <si>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</si>
  <si>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</si>
  <si>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</si>
  <si>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</si>
  <si>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</si>
  <si>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</si>
  <si>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</si>
  <si>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</si>
  <si>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</si>
  <si>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</si>
  <si>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</si>
  <si>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</si>
  <si>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</si>
  <si>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</si>
  <si>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</si>
  <si>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</si>
  <si>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</si>
  <si>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</si>
  <si>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</si>
  <si>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</si>
  <si>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</si>
  <si>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</si>
  <si>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</si>
  <si>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</si>
  <si>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</si>
  <si>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</si>
  <si>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</si>
  <si>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</si>
  <si>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</si>
  <si>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</si>
  <si>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</si>
  <si>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</si>
  <si>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</si>
  <si>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</si>
  <si>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</si>
  <si>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神奈川県横浜市戸塚区戸塚町5128-1</t>
    <rPh sb="0" eb="4">
      <t>カナガワケン</t>
    </rPh>
    <rPh sb="4" eb="6">
      <t>ヨコハマ</t>
    </rPh>
    <rPh sb="6" eb="7">
      <t>シ</t>
    </rPh>
    <rPh sb="7" eb="10">
      <t>トツカク</t>
    </rPh>
    <rPh sb="10" eb="13">
      <t>トツカチョウ</t>
    </rPh>
    <phoneticPr fontId="3"/>
  </si>
  <si>
    <t>ﾕﾆｵﾝ建設㈱　取締役支店長　秋原　清宏</t>
    <rPh sb="4" eb="6">
      <t>ケンセツ</t>
    </rPh>
    <rPh sb="8" eb="11">
      <t>トリシマリヤク</t>
    </rPh>
    <rPh sb="11" eb="14">
      <t>シテンチョウ</t>
    </rPh>
    <rPh sb="15" eb="17">
      <t>アキハラ</t>
    </rPh>
    <rPh sb="18" eb="19">
      <t>セイ</t>
    </rPh>
    <rPh sb="19" eb="20">
      <t>ヒロシ</t>
    </rPh>
    <phoneticPr fontId="3"/>
  </si>
  <si>
    <t>045-392-3081</t>
    <phoneticPr fontId="3"/>
  </si>
  <si>
    <t>ユニオン建設株式会社　横浜支店</t>
    <rPh sb="4" eb="6">
      <t>ケンセツ</t>
    </rPh>
    <rPh sb="6" eb="8">
      <t>カブシキ</t>
    </rPh>
    <rPh sb="8" eb="10">
      <t>カイシャ</t>
    </rPh>
    <rPh sb="11" eb="13">
      <t>ヨコハマ</t>
    </rPh>
    <rPh sb="13" eb="15">
      <t>シテン</t>
    </rPh>
    <phoneticPr fontId="3"/>
  </si>
  <si>
    <t>神奈川県横浜市戸塚区戸塚町5128-1</t>
    <rPh sb="0" eb="4">
      <t>カナガワケン</t>
    </rPh>
    <rPh sb="4" eb="7">
      <t>ヨコハマシ</t>
    </rPh>
    <rPh sb="7" eb="10">
      <t>トツカク</t>
    </rPh>
    <rPh sb="10" eb="13">
      <t>トツカチョウ</t>
    </rPh>
    <phoneticPr fontId="3"/>
  </si>
  <si>
    <t>045-243-9651</t>
    <phoneticPr fontId="3"/>
  </si>
  <si>
    <t>総合建設業</t>
    <rPh sb="0" eb="2">
      <t>ソウゴウ</t>
    </rPh>
    <rPh sb="2" eb="5">
      <t>ケンセツギョウ</t>
    </rPh>
    <phoneticPr fontId="3"/>
  </si>
  <si>
    <t>○</t>
  </si>
  <si>
    <t>65人</t>
    <rPh sb="2" eb="3">
      <t>ヒト</t>
    </rPh>
    <phoneticPr fontId="3"/>
  </si>
  <si>
    <t>令和   6年   6月   5日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</si>
</sst>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68780" y="2219325"/>
          <a:ext cx="579120" cy="64008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89100" y="2187575"/>
          <a:ext cx="609600" cy="63182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89100" y="2178050"/>
          <a:ext cx="609600" cy="63182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9100" y="2197100"/>
          <a:ext cx="609600" cy="63182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57350" y="2234565"/>
          <a:ext cx="58674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89100" y="2187575"/>
          <a:ext cx="609600" cy="63182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89100" y="2187575"/>
          <a:ext cx="609600" cy="63182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R34" sqref="R34"/>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875" style="25" customWidth="1"/>
    <col min="7" max="7" width="6.875" style="25" customWidth="1"/>
    <col min="8" max="8" width="13.875" style="25" customWidth="1"/>
    <col min="9" max="9" width="5.875" style="25" customWidth="1"/>
    <col min="10" max="10" width="3.875" style="25" customWidth="1"/>
    <col min="11" max="11" width="10.875" style="25" customWidth="1"/>
    <col min="12" max="12" width="6.875" style="25" customWidth="1"/>
    <col min="13" max="13" width="7.875" style="25" customWidth="1"/>
    <col min="14" max="14" width="6.875" style="25" customWidth="1"/>
    <col min="15" max="15" width="7.875" style="25" customWidth="1"/>
    <col min="16" max="16" width="2.125" style="25" customWidth="1"/>
    <col min="17" max="17" width="9" style="25"/>
    <col min="18" max="18" width="9" style="48"/>
    <col min="19" max="19" width="10.875" style="48" customWidth="1"/>
    <col min="20" max="20" width="9" style="48"/>
    <col min="21" max="21" width="13.375" style="48" customWidth="1"/>
    <col min="22" max="27" width="9" style="48"/>
    <col min="28" max="28" width="33.8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458</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3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460</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41</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451</v>
      </c>
      <c r="K39" s="546"/>
      <c r="L39" s="547"/>
      <c r="M39" s="547"/>
      <c r="N39" s="547"/>
      <c r="O39" s="548"/>
      <c r="Q39" s="24"/>
      <c r="R39" s="99"/>
    </row>
    <row r="40" spans="1:19" ht="26.25" customHeight="1" x14ac:dyDescent="0.15">
      <c r="C40" s="88"/>
      <c r="D40" s="28"/>
      <c r="E40" s="28"/>
      <c r="F40" s="28"/>
      <c r="G40" s="28"/>
      <c r="H40" s="29" t="s">
        <v>7</v>
      </c>
      <c r="I40" s="29"/>
      <c r="J40" s="546" t="s">
        <v>452</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453</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454</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2756</v>
      </c>
      <c r="N48" s="573"/>
      <c r="O48" s="574"/>
    </row>
    <row r="49" spans="3:21" ht="18" customHeight="1" x14ac:dyDescent="0.15">
      <c r="C49" s="523" t="s">
        <v>11</v>
      </c>
      <c r="D49" s="555"/>
      <c r="E49" s="556"/>
      <c r="F49" s="542" t="s">
        <v>455</v>
      </c>
      <c r="G49" s="543"/>
      <c r="H49" s="543"/>
      <c r="I49" s="543"/>
      <c r="J49" s="543"/>
      <c r="K49" s="543"/>
      <c r="L49" s="471" t="s">
        <v>172</v>
      </c>
      <c r="M49" s="474"/>
      <c r="N49" s="575" t="s">
        <v>456</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117</v>
      </c>
      <c r="G52" s="611"/>
      <c r="H52" s="611"/>
      <c r="I52" s="611"/>
      <c r="J52" s="36" t="s">
        <v>47</v>
      </c>
      <c r="K52" s="36"/>
      <c r="L52" s="612" t="s">
        <v>457</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4637</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t="s">
        <v>459</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2122</v>
      </c>
      <c r="I63" s="293" t="s">
        <v>4</v>
      </c>
      <c r="J63" s="594" t="s">
        <v>324</v>
      </c>
      <c r="K63" s="595"/>
      <c r="L63" s="596"/>
      <c r="M63" s="592">
        <f>+別紙!AA14</f>
        <v>2122</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t="str">
        <f>+別紙!AA15</f>
        <v>0</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2122</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3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3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3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3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3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3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3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3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22"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2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v>
      </c>
      <c r="E24" s="655"/>
      <c r="F24" s="655"/>
      <c r="G24" s="212" t="s">
        <v>198</v>
      </c>
      <c r="H24" s="644">
        <f>+F12</f>
        <v>1.2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1.2</v>
      </c>
      <c r="Q27" s="704"/>
      <c r="R27" s="704"/>
      <c r="S27" s="704"/>
      <c r="T27" s="54" t="s">
        <v>38</v>
      </c>
      <c r="U27" s="74"/>
      <c r="V27" s="74"/>
      <c r="Y27" s="72" t="s">
        <v>39</v>
      </c>
      <c r="Z27" s="75"/>
      <c r="AH27" s="63"/>
      <c r="AI27" s="63"/>
      <c r="AJ27" s="63"/>
      <c r="AK27" s="63"/>
      <c r="AL27" s="674">
        <f>+AH18+P27</f>
        <v>1.2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v>
      </c>
      <c r="E29" s="655"/>
      <c r="F29" s="655"/>
      <c r="G29" s="212" t="s">
        <v>198</v>
      </c>
      <c r="H29" s="644">
        <f>+AL27</f>
        <v>1.2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1.2</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v>
      </c>
      <c r="E31" s="655"/>
      <c r="F31" s="655"/>
      <c r="G31" s="212" t="s">
        <v>198</v>
      </c>
      <c r="H31" s="644">
        <f>+AS24</f>
        <v>1.2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173.1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600</v>
      </c>
      <c r="E24" s="655"/>
      <c r="F24" s="655"/>
      <c r="G24" s="212" t="s">
        <v>198</v>
      </c>
      <c r="H24" s="644">
        <f>+F12</f>
        <v>173.1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173.1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173.1</v>
      </c>
      <c r="Q27" s="704"/>
      <c r="R27" s="704"/>
      <c r="S27" s="704"/>
      <c r="T27" s="54" t="s">
        <v>38</v>
      </c>
      <c r="U27" s="74"/>
      <c r="V27" s="74"/>
      <c r="Y27" s="72" t="s">
        <v>39</v>
      </c>
      <c r="Z27" s="75"/>
      <c r="AH27" s="63"/>
      <c r="AI27" s="63"/>
      <c r="AJ27" s="63"/>
      <c r="AK27" s="63"/>
      <c r="AL27" s="674">
        <f>+AH18+P27</f>
        <v>173.1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173.1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600</v>
      </c>
      <c r="E29" s="655"/>
      <c r="F29" s="655"/>
      <c r="G29" s="212" t="s">
        <v>198</v>
      </c>
      <c r="H29" s="644">
        <f>+AL27</f>
        <v>173.1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173.1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600</v>
      </c>
      <c r="E31" s="655"/>
      <c r="F31" s="655"/>
      <c r="G31" s="212" t="s">
        <v>198</v>
      </c>
      <c r="H31" s="644">
        <f>+AS24</f>
        <v>173.1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22" zoomScaleNormal="100" workbookViewId="0">
      <selection activeCell="Z33" sqref="Z33"/>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454.4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500</v>
      </c>
      <c r="E24" s="655"/>
      <c r="F24" s="655"/>
      <c r="G24" s="212" t="s">
        <v>198</v>
      </c>
      <c r="H24" s="644">
        <f>+F12</f>
        <v>454.4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454.4</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454.4</v>
      </c>
      <c r="Q27" s="704"/>
      <c r="R27" s="704"/>
      <c r="S27" s="704"/>
      <c r="T27" s="54" t="s">
        <v>38</v>
      </c>
      <c r="U27" s="74"/>
      <c r="V27" s="74"/>
      <c r="Y27" s="72" t="s">
        <v>39</v>
      </c>
      <c r="Z27" s="75"/>
      <c r="AH27" s="63"/>
      <c r="AI27" s="63"/>
      <c r="AJ27" s="63"/>
      <c r="AK27" s="63"/>
      <c r="AL27" s="674">
        <f>+AH18+P27</f>
        <v>454.4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454.4</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500</v>
      </c>
      <c r="E29" s="655"/>
      <c r="F29" s="655"/>
      <c r="G29" s="212" t="s">
        <v>198</v>
      </c>
      <c r="H29" s="644">
        <f>+AL27</f>
        <v>454.4</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454.4</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500</v>
      </c>
      <c r="E31" s="655"/>
      <c r="F31" s="655"/>
      <c r="G31" s="212" t="s">
        <v>198</v>
      </c>
      <c r="H31" s="644">
        <f>+AS24</f>
        <v>454.4</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3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0" width="9" style="50"/>
    <col min="51" max="51" width="49.8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3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ユニオン建設株式会社　横浜支店</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3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100</v>
      </c>
      <c r="E24" s="655"/>
      <c r="F24" s="655"/>
      <c r="G24" s="212" t="s">
        <v>198</v>
      </c>
      <c r="H24" s="644">
        <f>+F12</f>
        <v>1.8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1.8</v>
      </c>
      <c r="Q27" s="704"/>
      <c r="R27" s="704"/>
      <c r="S27" s="704"/>
      <c r="T27" s="54" t="s">
        <v>38</v>
      </c>
      <c r="U27" s="74"/>
      <c r="V27" s="74"/>
      <c r="Y27" s="72" t="s">
        <v>39</v>
      </c>
      <c r="Z27" s="75"/>
      <c r="AH27" s="63"/>
      <c r="AI27" s="63"/>
      <c r="AJ27" s="63"/>
      <c r="AK27" s="63"/>
      <c r="AL27" s="674">
        <f>+AH18+P27</f>
        <v>1.8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100</v>
      </c>
      <c r="E29" s="655"/>
      <c r="F29" s="655"/>
      <c r="G29" s="212" t="s">
        <v>198</v>
      </c>
      <c r="H29" s="644">
        <f>+AL27</f>
        <v>1.8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1.8</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100</v>
      </c>
      <c r="E31" s="655"/>
      <c r="F31" s="655"/>
      <c r="G31" s="212" t="s">
        <v>198</v>
      </c>
      <c r="H31" s="644">
        <f>+AS24</f>
        <v>1.8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election activeCell="R17" sqref="R17"/>
    </sheetView>
  </sheetViews>
  <sheetFormatPr defaultColWidth="9" defaultRowHeight="11.25" x14ac:dyDescent="0.15"/>
  <cols>
    <col min="1" max="1" width="2.5" style="11" customWidth="1"/>
    <col min="2" max="3" width="3.875" style="11" customWidth="1"/>
    <col min="4" max="4" width="4.5" style="11" customWidth="1"/>
    <col min="5" max="5" width="3.875" style="11" customWidth="1"/>
    <col min="6" max="6" width="40.875" style="11" customWidth="1"/>
    <col min="7" max="7" width="9.875" style="11" customWidth="1"/>
    <col min="8" max="8" width="10.375" style="11" customWidth="1"/>
    <col min="9" max="26" width="9.875" style="11" customWidth="1"/>
    <col min="27" max="27" width="11.8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ユニオン建設株式会社　横浜支店</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9.1"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800</v>
      </c>
      <c r="I9" s="393">
        <f>IF(OR(ｳ.廃油!D24&gt;0,ｳ.廃油!D24&lt;0),ｳ.廃油!D24,IF(I$19&gt;0,"0",0))</f>
        <v>5</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5</v>
      </c>
      <c r="M9" s="393">
        <f>IF(OR(ｷ.紙くず!D24&gt;0,ｷ.紙くず!D24&lt;0),ｷ.紙くず!D24,IF(M$19&gt;0,"0",0))</f>
        <v>2</v>
      </c>
      <c r="N9" s="393">
        <f>IF(OR(ｸ.木くず!D24&gt;0,ｸ.木くず!D24&lt;0),ｸ.木くず!D24,IF(N$19&gt;0,"0",0))</f>
        <v>100</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10</v>
      </c>
      <c r="T9" s="393">
        <f>IF(OR(ｾ.ｶﾞﾗｽ･ｺﾝｸﾘ･陶磁器くず!D24&gt;0,ｾ.ｶﾞﾗｽ･ｺﾝｸﾘ･陶磁器くず!D24&lt;0),ｾ.ｶﾞﾗｽ･ｺﾝｸﾘ･陶磁器くず!D24,IF(T$19&gt;0,"0",0))</f>
        <v>600</v>
      </c>
      <c r="U9" s="393">
        <f>IF(OR(ｿ.鉱さい!D24&gt;0,ｿ.鉱さい!D24&lt;0),ｿ.鉱さい!D24,IF(U$19&gt;0,"0",0))</f>
        <v>0</v>
      </c>
      <c r="V9" s="393">
        <f>IF(OR(ﾀ.がれき類!D24&gt;0,ﾀ.がれき類!D24&lt;0),ﾀ.がれき類!D24,IF(V$19&gt;0,"0",0))</f>
        <v>500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100</v>
      </c>
      <c r="AA9" s="395">
        <f>IF(SUM(G9:Z9)&gt;0,SUM(G9:Z9),IF(AA$19&gt;0,"0",0))</f>
        <v>2122</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t="str">
        <f>IF(OR(ｶ.廃ﾌﾟﾗ類!D25&gt;0,ｶ.廃ﾌﾟﾗ類!D25&lt;0),ｶ.廃ﾌﾟﾗ類!D25,IF(L$19&gt;0,"0",0))</f>
        <v>0</v>
      </c>
      <c r="M10" s="396">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t="str">
        <f>IF(OR(ｶ.廃ﾌﾟﾗ類!D26&gt;0,ｶ.廃ﾌﾟﾗ類!D26&lt;0),ｶ.廃ﾌﾟﾗ類!D26,IF(L$19&gt;0,"0",0))</f>
        <v>0</v>
      </c>
      <c r="M11" s="399">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t="str">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t="str">
        <f>IF(OR(ｶ.廃ﾌﾟﾗ類!D27&gt;0,ｶ.廃ﾌﾟﾗ類!D27&lt;0),ｶ.廃ﾌﾟﾗ類!D27,IF(L$19&gt;0,"0",0))</f>
        <v>0</v>
      </c>
      <c r="M12" s="399">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t="str">
        <f>IF(OR(ｶ.廃ﾌﾟﾗ類!D28&gt;0,ｶ.廃ﾌﾟﾗ類!D28&lt;0),ｶ.廃ﾌﾟﾗ類!D28,IF(L$19&gt;0,"0",0))</f>
        <v>0</v>
      </c>
      <c r="M13" s="399">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800</v>
      </c>
      <c r="I14" s="399">
        <f>IF(OR(ｳ.廃油!D29&gt;0,ｳ.廃油!D29&lt;0),ｳ.廃油!D29,IF(I$19&gt;0,"0",0))</f>
        <v>5</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5</v>
      </c>
      <c r="M14" s="399">
        <f>IF(OR(ｷ.紙くず!D29&gt;0,ｷ.紙くず!D29&lt;0),ｷ.紙くず!D29,IF(M$19&gt;0,"0",0))</f>
        <v>2</v>
      </c>
      <c r="N14" s="399">
        <f>IF(OR(ｸ.木くず!D29&gt;0,ｸ.木くず!D29&lt;0),ｸ.木くず!D29,IF(N$19&gt;0,"0",0))</f>
        <v>100</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10</v>
      </c>
      <c r="T14" s="399">
        <f>IF(OR(ｾ.ｶﾞﾗｽ･ｺﾝｸﾘ･陶磁器くず!D29&gt;0,ｾ.ｶﾞﾗｽ･ｺﾝｸﾘ･陶磁器くず!D29&lt;0),ｾ.ｶﾞﾗｽ･ｺﾝｸﾘ･陶磁器くず!D29,IF(T$19&gt;0,"0",0))</f>
        <v>600</v>
      </c>
      <c r="U14" s="399">
        <f>IF(OR(ｿ.鉱さい!D29&gt;0,ｿ.鉱さい!D29&lt;0),ｿ.鉱さい!D29,IF(U$19&gt;0,"0",0))</f>
        <v>0</v>
      </c>
      <c r="V14" s="399">
        <f>IF(OR(ﾀ.がれき類!D29&gt;0,ﾀ.がれき類!D29&lt;0),ﾀ.がれき類!D29,IF(V$19&gt;0,"0",0))</f>
        <v>500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100</v>
      </c>
      <c r="AA14" s="401">
        <f t="shared" si="0"/>
        <v>2122</v>
      </c>
    </row>
    <row r="15" spans="2:27" ht="24" customHeight="1" x14ac:dyDescent="0.15">
      <c r="B15" s="184" t="s">
        <v>244</v>
      </c>
      <c r="C15" s="759" t="s">
        <v>242</v>
      </c>
      <c r="D15" s="759"/>
      <c r="E15" s="759"/>
      <c r="F15" s="760"/>
      <c r="G15" s="399">
        <f>IF(OR(ｱ.燃え殻!D30&gt;0,ｱ.燃え殻!D30&lt;0),ｱ.燃え殻!D30,IF(G$19&gt;0,"0",0))</f>
        <v>0</v>
      </c>
      <c r="H15" s="399" t="str">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t="str">
        <f>IF(OR(ｶ.廃ﾌﾟﾗ類!D30&gt;0,ｶ.廃ﾌﾟﾗ類!D30&lt;0),ｶ.廃ﾌﾟﾗ類!D30,IF(L$19&gt;0,"0",0))</f>
        <v>0</v>
      </c>
      <c r="M15" s="399">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800</v>
      </c>
      <c r="I16" s="399">
        <f>IF(OR(ｳ.廃油!D31&gt;0,ｳ.廃油!D31&lt;0),ｳ.廃油!D31,IF(I$19&gt;0,"0",0))</f>
        <v>5</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5</v>
      </c>
      <c r="M16" s="399">
        <f>IF(OR(ｷ.紙くず!D31&gt;0,ｷ.紙くず!D31&lt;0),ｷ.紙くず!D31,IF(M$19&gt;0,"0",0))</f>
        <v>2</v>
      </c>
      <c r="N16" s="399">
        <f>IF(OR(ｸ.木くず!D31&gt;0,ｸ.木くず!D31&lt;0),ｸ.木くず!D31,IF(N$19&gt;0,"0",0))</f>
        <v>100</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10</v>
      </c>
      <c r="T16" s="399">
        <f>IF(OR(ｾ.ｶﾞﾗｽ･ｺﾝｸﾘ･陶磁器くず!D31&gt;0,ｾ.ｶﾞﾗｽ･ｺﾝｸﾘ･陶磁器くず!D31&lt;0),ｾ.ｶﾞﾗｽ･ｺﾝｸﾘ･陶磁器くず!D31,IF(T$19&gt;0,"0",0))</f>
        <v>600</v>
      </c>
      <c r="U16" s="399">
        <f>IF(OR(ｿ.鉱さい!D31&gt;0,ｿ.鉱さい!D31&lt;0),ｿ.鉱さい!D31,IF(U$19&gt;0,"0",0))</f>
        <v>0</v>
      </c>
      <c r="V16" s="399">
        <f>IF(OR(ﾀ.がれき類!D31&gt;0,ﾀ.がれき類!D31&lt;0),ﾀ.がれき類!D31,IF(V$19&gt;0,"0",0))</f>
        <v>500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100</v>
      </c>
      <c r="AA16" s="401">
        <f t="shared" si="0"/>
        <v>2122</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t="str">
        <f>IF(OR(ｶ.廃ﾌﾟﾗ類!D32&gt;0,ｶ.廃ﾌﾟﾗ類!D32&lt;0),ｶ.廃ﾌﾟﾗ類!D32,IF(L$19&gt;0,"0",0))</f>
        <v>0</v>
      </c>
      <c r="M17" s="399">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t="str">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t="str">
        <f>IF(OR(ｶ.廃ﾌﾟﾗ類!D33&gt;0,ｶ.廃ﾌﾟﾗ類!D33&lt;0),ｶ.廃ﾌﾟﾗ類!D33,IF(L$19&gt;0,"0",0))</f>
        <v>0</v>
      </c>
      <c r="M18" s="402">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219.5</v>
      </c>
      <c r="I19" s="405">
        <f t="shared" si="1"/>
        <v>0</v>
      </c>
      <c r="J19" s="405">
        <f t="shared" si="1"/>
        <v>0</v>
      </c>
      <c r="K19" s="405">
        <f t="shared" si="1"/>
        <v>0</v>
      </c>
      <c r="L19" s="405">
        <f t="shared" si="1"/>
        <v>2.7</v>
      </c>
      <c r="M19" s="405">
        <f t="shared" si="1"/>
        <v>0</v>
      </c>
      <c r="N19" s="405">
        <f t="shared" si="1"/>
        <v>40.700000000000003</v>
      </c>
      <c r="O19" s="405">
        <f t="shared" si="1"/>
        <v>0</v>
      </c>
      <c r="P19" s="405">
        <f t="shared" si="1"/>
        <v>0</v>
      </c>
      <c r="Q19" s="405">
        <f t="shared" si="1"/>
        <v>0</v>
      </c>
      <c r="R19" s="405">
        <f t="shared" si="1"/>
        <v>0</v>
      </c>
      <c r="S19" s="405">
        <f t="shared" si="1"/>
        <v>1.2</v>
      </c>
      <c r="T19" s="405">
        <f t="shared" si="1"/>
        <v>173.1</v>
      </c>
      <c r="U19" s="405">
        <f t="shared" si="1"/>
        <v>0</v>
      </c>
      <c r="V19" s="405">
        <f t="shared" si="1"/>
        <v>454.4</v>
      </c>
      <c r="W19" s="405">
        <f t="shared" si="1"/>
        <v>0</v>
      </c>
      <c r="X19" s="405">
        <f t="shared" si="1"/>
        <v>0</v>
      </c>
      <c r="Y19" s="405">
        <f t="shared" si="1"/>
        <v>0</v>
      </c>
      <c r="Z19" s="406">
        <f t="shared" si="1"/>
        <v>1.8</v>
      </c>
      <c r="AA19" s="407">
        <f t="shared" ref="AA19:AA25" si="2">SUM(G19:Z19)</f>
        <v>893.39999999999986</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6"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219.5</v>
      </c>
      <c r="I37" s="441">
        <f t="shared" si="8"/>
        <v>0</v>
      </c>
      <c r="J37" s="441">
        <f t="shared" si="8"/>
        <v>0</v>
      </c>
      <c r="K37" s="441">
        <f t="shared" si="8"/>
        <v>0</v>
      </c>
      <c r="L37" s="441">
        <f t="shared" si="8"/>
        <v>2.7</v>
      </c>
      <c r="M37" s="441">
        <f t="shared" si="8"/>
        <v>0</v>
      </c>
      <c r="N37" s="441">
        <f t="shared" si="8"/>
        <v>40.700000000000003</v>
      </c>
      <c r="O37" s="441">
        <f t="shared" si="8"/>
        <v>0</v>
      </c>
      <c r="P37" s="441">
        <f t="shared" si="8"/>
        <v>0</v>
      </c>
      <c r="Q37" s="441">
        <f t="shared" si="8"/>
        <v>0</v>
      </c>
      <c r="R37" s="441">
        <f t="shared" si="8"/>
        <v>0</v>
      </c>
      <c r="S37" s="441">
        <f t="shared" si="8"/>
        <v>1.2</v>
      </c>
      <c r="T37" s="441">
        <f t="shared" si="8"/>
        <v>173.1</v>
      </c>
      <c r="U37" s="441">
        <f t="shared" si="8"/>
        <v>0</v>
      </c>
      <c r="V37" s="441">
        <f t="shared" si="8"/>
        <v>454.4</v>
      </c>
      <c r="W37" s="441">
        <f t="shared" si="8"/>
        <v>0</v>
      </c>
      <c r="X37" s="441">
        <f t="shared" si="8"/>
        <v>0</v>
      </c>
      <c r="Y37" s="441">
        <f t="shared" si="8"/>
        <v>0</v>
      </c>
      <c r="Z37" s="442">
        <f t="shared" si="8"/>
        <v>1.8</v>
      </c>
      <c r="AA37" s="443">
        <f t="shared" si="4"/>
        <v>893.39999999999986</v>
      </c>
    </row>
    <row r="38" spans="2:27" ht="24" customHeight="1" x14ac:dyDescent="0.15">
      <c r="B38" s="182"/>
      <c r="C38" s="782"/>
      <c r="D38" s="225"/>
      <c r="E38" s="223" t="s">
        <v>262</v>
      </c>
      <c r="F38" s="469"/>
      <c r="G38" s="432">
        <f t="shared" ref="G38:Z38" si="9">SUM(G39:G41)</f>
        <v>0</v>
      </c>
      <c r="H38" s="432">
        <f t="shared" si="9"/>
        <v>219.5</v>
      </c>
      <c r="I38" s="432">
        <f t="shared" si="9"/>
        <v>0</v>
      </c>
      <c r="J38" s="432">
        <f t="shared" si="9"/>
        <v>0</v>
      </c>
      <c r="K38" s="432">
        <f t="shared" si="9"/>
        <v>0</v>
      </c>
      <c r="L38" s="432">
        <f t="shared" si="9"/>
        <v>2.7</v>
      </c>
      <c r="M38" s="432">
        <f t="shared" si="9"/>
        <v>0</v>
      </c>
      <c r="N38" s="432">
        <f t="shared" si="9"/>
        <v>40.700000000000003</v>
      </c>
      <c r="O38" s="432">
        <f t="shared" si="9"/>
        <v>0</v>
      </c>
      <c r="P38" s="432">
        <f t="shared" si="9"/>
        <v>0</v>
      </c>
      <c r="Q38" s="432">
        <f t="shared" si="9"/>
        <v>0</v>
      </c>
      <c r="R38" s="432">
        <f t="shared" si="9"/>
        <v>0</v>
      </c>
      <c r="S38" s="432">
        <f t="shared" si="9"/>
        <v>1.2</v>
      </c>
      <c r="T38" s="432">
        <f t="shared" si="9"/>
        <v>173.1</v>
      </c>
      <c r="U38" s="432">
        <f t="shared" si="9"/>
        <v>0</v>
      </c>
      <c r="V38" s="432">
        <f t="shared" si="9"/>
        <v>454.4</v>
      </c>
      <c r="W38" s="432">
        <f t="shared" si="9"/>
        <v>0</v>
      </c>
      <c r="X38" s="432">
        <f t="shared" si="9"/>
        <v>0</v>
      </c>
      <c r="Y38" s="432">
        <f t="shared" si="9"/>
        <v>0</v>
      </c>
      <c r="Z38" s="433">
        <f t="shared" si="9"/>
        <v>1.8</v>
      </c>
      <c r="AA38" s="434">
        <f t="shared" si="4"/>
        <v>893.39999999999986</v>
      </c>
    </row>
    <row r="39" spans="2:27" ht="24" customHeight="1" x14ac:dyDescent="0.15">
      <c r="B39" s="182"/>
      <c r="C39" s="782"/>
      <c r="D39" s="226"/>
      <c r="E39" s="221"/>
      <c r="F39" s="219" t="s">
        <v>235</v>
      </c>
      <c r="G39" s="435">
        <f>+ｱ.燃え殻!$AA$28</f>
        <v>0</v>
      </c>
      <c r="H39" s="435">
        <f>+ｲ.汚泥!$AA$28</f>
        <v>219.5</v>
      </c>
      <c r="I39" s="435">
        <f>+ｳ.廃油!$AA$28</f>
        <v>0</v>
      </c>
      <c r="J39" s="435">
        <f>+ｴ.廃酸!$AA$28</f>
        <v>0</v>
      </c>
      <c r="K39" s="435">
        <f>+ｵ.廃ｱﾙｶﾘ!$AA$28</f>
        <v>0</v>
      </c>
      <c r="L39" s="435">
        <f>+ｶ.廃ﾌﾟﾗ類!$AA$28</f>
        <v>2.7</v>
      </c>
      <c r="M39" s="435">
        <f>+ｷ.紙くず!$AA$28</f>
        <v>0</v>
      </c>
      <c r="N39" s="435">
        <f>+ｸ.木くず!$AA$28</f>
        <v>40.700000000000003</v>
      </c>
      <c r="O39" s="435">
        <f>+ｹ.繊維くず!$AA$28</f>
        <v>0</v>
      </c>
      <c r="P39" s="435">
        <f>+ｺ.動植物性残さ!$AA$28</f>
        <v>0</v>
      </c>
      <c r="Q39" s="435">
        <f>+ｻ.動物系固形不要物!$AA$28</f>
        <v>0</v>
      </c>
      <c r="R39" s="435">
        <f>+ｼ.ｺﾞﾑくず!$AA$28</f>
        <v>0</v>
      </c>
      <c r="S39" s="435">
        <f>+ｽ.金属くず!$AA$28</f>
        <v>1.2</v>
      </c>
      <c r="T39" s="435">
        <f>+ｾ.ｶﾞﾗｽ･ｺﾝｸﾘ･陶磁器くず!$AA$28</f>
        <v>173.1</v>
      </c>
      <c r="U39" s="435">
        <f>+ｿ.鉱さい!$AA$28</f>
        <v>0</v>
      </c>
      <c r="V39" s="435">
        <f>+ﾀ.がれき類!$AA$28</f>
        <v>454.4</v>
      </c>
      <c r="W39" s="435">
        <f>+ﾁ.動物のふん尿!$AA$28</f>
        <v>0</v>
      </c>
      <c r="X39" s="435">
        <f>+ﾂ.動物の死体!$AA$28</f>
        <v>0</v>
      </c>
      <c r="Y39" s="435">
        <f>+ﾃ.ばいじん!$AA$28</f>
        <v>0</v>
      </c>
      <c r="Z39" s="436">
        <f>+ﾄ.混合廃棄物その他!$AA$28</f>
        <v>1.8</v>
      </c>
      <c r="AA39" s="437">
        <f t="shared" si="4"/>
        <v>893.39999999999986</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219.5</v>
      </c>
      <c r="I43" s="444">
        <f>+ｳ.廃油!$AL$27</f>
        <v>0</v>
      </c>
      <c r="J43" s="444">
        <f>+ｴ.廃酸!$AL$27</f>
        <v>0</v>
      </c>
      <c r="K43" s="444">
        <f>+ｵ.廃ｱﾙｶﾘ!$AL$27</f>
        <v>0</v>
      </c>
      <c r="L43" s="444">
        <f>+ｶ.廃ﾌﾟﾗ類!$AL$27</f>
        <v>2.7</v>
      </c>
      <c r="M43" s="444">
        <f>+ｷ.紙くず!$AL$27</f>
        <v>0</v>
      </c>
      <c r="N43" s="444">
        <f>+ｸ.木くず!$AL$27</f>
        <v>40.700000000000003</v>
      </c>
      <c r="O43" s="444">
        <f>+ｹ.繊維くず!$AL$27</f>
        <v>0</v>
      </c>
      <c r="P43" s="444">
        <f>+ｺ.動植物性残さ!$AL$27</f>
        <v>0</v>
      </c>
      <c r="Q43" s="444">
        <f>+ｻ.動物系固形不要物!$AL$27</f>
        <v>0</v>
      </c>
      <c r="R43" s="444">
        <f>+ｼ.ｺﾞﾑくず!$AL$27</f>
        <v>0</v>
      </c>
      <c r="S43" s="444">
        <f>+ｽ.金属くず!$AL$27</f>
        <v>1.2</v>
      </c>
      <c r="T43" s="444">
        <f>+ｾ.ｶﾞﾗｽ･ｺﾝｸﾘ･陶磁器くず!$AL$27</f>
        <v>173.1</v>
      </c>
      <c r="U43" s="444">
        <f>+ｿ.鉱さい!$AL$27</f>
        <v>0</v>
      </c>
      <c r="V43" s="444">
        <f>+ﾀ.がれき類!$AL$27</f>
        <v>454.4</v>
      </c>
      <c r="W43" s="444">
        <f>+ﾁ.動物のふん尿!$AL$27</f>
        <v>0</v>
      </c>
      <c r="X43" s="444">
        <f>+ﾂ.動物の死体!$AL$27</f>
        <v>0</v>
      </c>
      <c r="Y43" s="444">
        <f>+ﾃ.ばいじん!$AL$27</f>
        <v>0</v>
      </c>
      <c r="Z43" s="445">
        <f>+ﾄ.混合廃棄物その他!$AL$27</f>
        <v>1.8</v>
      </c>
      <c r="AA43" s="446">
        <f t="shared" si="4"/>
        <v>893.39999999999986</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78" t="s">
        <v>239</v>
      </c>
      <c r="F45" s="779"/>
      <c r="G45" s="450">
        <f>+ｱ.燃え殻!$AS$24</f>
        <v>0</v>
      </c>
      <c r="H45" s="450">
        <f>+ｲ.汚泥!$AS$24</f>
        <v>219.5</v>
      </c>
      <c r="I45" s="450">
        <f>+ｳ.廃油!$AS$24</f>
        <v>0</v>
      </c>
      <c r="J45" s="450">
        <f>+ｴ.廃酸!$AS$24</f>
        <v>0</v>
      </c>
      <c r="K45" s="450">
        <f>+ｵ.廃ｱﾙｶﾘ!$AS$24</f>
        <v>0</v>
      </c>
      <c r="L45" s="450">
        <f>+ｶ.廃ﾌﾟﾗ類!$AS$24</f>
        <v>2.7</v>
      </c>
      <c r="M45" s="450">
        <f>+ｷ.紙くず!$AS$24</f>
        <v>0</v>
      </c>
      <c r="N45" s="450">
        <f>+ｸ.木くず!$AS$24</f>
        <v>40.700000000000003</v>
      </c>
      <c r="O45" s="450">
        <f>+ｹ.繊維くず!$AS$24</f>
        <v>0</v>
      </c>
      <c r="P45" s="450">
        <f>+ｺ.動植物性残さ!$AS$24</f>
        <v>0</v>
      </c>
      <c r="Q45" s="450">
        <f>+ｻ.動物系固形不要物!$AS$24</f>
        <v>0</v>
      </c>
      <c r="R45" s="450">
        <f>+ｼ.ｺﾞﾑくず!$AS$24</f>
        <v>0</v>
      </c>
      <c r="S45" s="450">
        <f>+ｽ.金属くず!$AS$24</f>
        <v>1.2</v>
      </c>
      <c r="T45" s="450">
        <f>+ｾ.ｶﾞﾗｽ･ｺﾝｸﾘ･陶磁器くず!$AS$24</f>
        <v>173.1</v>
      </c>
      <c r="U45" s="450">
        <f>+ｿ.鉱さい!$AS$24</f>
        <v>0</v>
      </c>
      <c r="V45" s="450">
        <f>+ﾀ.がれき類!$AS$24</f>
        <v>454.4</v>
      </c>
      <c r="W45" s="450">
        <f>+ﾁ.動物のふん尿!$AS$24</f>
        <v>0</v>
      </c>
      <c r="X45" s="450">
        <f>+ﾂ.動物の死体!$AS$24</f>
        <v>0</v>
      </c>
      <c r="Y45" s="450">
        <f>+ﾃ.ばいじん!$AS$24</f>
        <v>0</v>
      </c>
      <c r="Z45" s="451">
        <f>+ﾄ.混合廃棄物その他!$AS$24</f>
        <v>1.8</v>
      </c>
      <c r="AA45" s="452">
        <f t="shared" si="4"/>
        <v>893.39999999999986</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8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20.100000000000001"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1019.5</v>
      </c>
      <c r="I55" s="506">
        <f t="shared" si="10"/>
        <v>5</v>
      </c>
      <c r="J55" s="506">
        <f t="shared" si="10"/>
        <v>0</v>
      </c>
      <c r="K55" s="506">
        <f t="shared" si="10"/>
        <v>0</v>
      </c>
      <c r="L55" s="506">
        <f t="shared" si="10"/>
        <v>7.7</v>
      </c>
      <c r="M55" s="506">
        <f t="shared" si="10"/>
        <v>2</v>
      </c>
      <c r="N55" s="506">
        <f t="shared" si="10"/>
        <v>140.69999999999999</v>
      </c>
      <c r="O55" s="506">
        <f t="shared" si="10"/>
        <v>0</v>
      </c>
      <c r="P55" s="506">
        <f t="shared" si="10"/>
        <v>0</v>
      </c>
      <c r="Q55" s="506">
        <f t="shared" si="10"/>
        <v>0</v>
      </c>
      <c r="R55" s="506">
        <f t="shared" si="10"/>
        <v>0</v>
      </c>
      <c r="S55" s="506">
        <f t="shared" si="10"/>
        <v>11.2</v>
      </c>
      <c r="T55" s="506">
        <f t="shared" si="10"/>
        <v>773.1</v>
      </c>
      <c r="U55" s="506">
        <f t="shared" si="10"/>
        <v>0</v>
      </c>
      <c r="V55" s="506">
        <f t="shared" si="10"/>
        <v>954.4</v>
      </c>
      <c r="W55" s="506">
        <f t="shared" si="10"/>
        <v>0</v>
      </c>
      <c r="X55" s="506">
        <f t="shared" si="10"/>
        <v>0</v>
      </c>
      <c r="Y55" s="506">
        <f t="shared" si="10"/>
        <v>0</v>
      </c>
      <c r="Z55" s="506">
        <f t="shared" si="10"/>
        <v>101.8</v>
      </c>
      <c r="AA55" s="507">
        <f>+AA9+AA19+AA20</f>
        <v>3015.3999999999996</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875" style="236" customWidth="1"/>
    <col min="7" max="7" width="6.875" style="236" customWidth="1"/>
    <col min="8" max="8" width="13.875" style="236" customWidth="1"/>
    <col min="9" max="9" width="5.875" style="236" customWidth="1"/>
    <col min="10" max="10" width="3.875" style="236" customWidth="1"/>
    <col min="11" max="11" width="10.875" style="236" customWidth="1"/>
    <col min="12" max="12" width="6.875" style="236" customWidth="1"/>
    <col min="13" max="13" width="7.875" style="236" customWidth="1"/>
    <col min="14" max="14" width="6.875" style="236" customWidth="1"/>
    <col min="15" max="15" width="7.875" style="236" customWidth="1"/>
    <col min="16" max="16" width="2.125" style="44" customWidth="1"/>
    <col min="17" max="24" width="9" style="46"/>
    <col min="25" max="16384" width="9" style="44"/>
  </cols>
  <sheetData>
    <row r="1" spans="1:16" ht="16.350000000000001" customHeight="1" x14ac:dyDescent="0.15">
      <c r="C1" s="84" t="s">
        <v>272</v>
      </c>
    </row>
    <row r="2" spans="1:16" ht="16.350000000000001" customHeight="1" x14ac:dyDescent="0.15">
      <c r="C2" s="84"/>
    </row>
    <row r="3" spans="1:16" ht="14.1"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3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6年   6月   5日</v>
      </c>
      <c r="M11" s="865"/>
      <c r="N11" s="865"/>
      <c r="O11" s="866"/>
    </row>
    <row r="12" spans="1:16" ht="13.3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3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神奈川県横浜市戸塚区戸塚町5128-1</v>
      </c>
      <c r="K16" s="853"/>
      <c r="L16" s="854"/>
      <c r="M16" s="854"/>
      <c r="N16" s="854"/>
      <c r="O16" s="855"/>
    </row>
    <row r="17" spans="1:48" ht="26.25" customHeight="1" x14ac:dyDescent="0.15">
      <c r="C17" s="249"/>
      <c r="D17" s="250"/>
      <c r="E17" s="250"/>
      <c r="F17" s="250"/>
      <c r="G17" s="250"/>
      <c r="H17" s="254" t="s">
        <v>7</v>
      </c>
      <c r="I17" s="254"/>
      <c r="J17" s="853" t="str">
        <f>+表紙!J40</f>
        <v>ﾕﾆｵﾝ建設㈱　取締役支店長　秋原　清宏</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045-392-3081</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ユニオン建設株式会社　横浜支店</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2756</v>
      </c>
      <c r="N25" s="839"/>
      <c r="O25" s="840"/>
    </row>
    <row r="26" spans="1:48" ht="18" customHeight="1" x14ac:dyDescent="0.15">
      <c r="C26" s="819" t="s">
        <v>11</v>
      </c>
      <c r="D26" s="820"/>
      <c r="E26" s="821"/>
      <c r="F26" s="813" t="str">
        <f>+表紙!F49</f>
        <v>神奈川県横浜市戸塚区戸塚町5128-1</v>
      </c>
      <c r="G26" s="814"/>
      <c r="H26" s="814"/>
      <c r="I26" s="814"/>
      <c r="J26" s="814"/>
      <c r="K26" s="814"/>
      <c r="L26" s="139" t="s">
        <v>172</v>
      </c>
      <c r="M26" s="259"/>
      <c r="N26" s="817" t="str">
        <f>IF(+表紙!N49="","",+表紙!N49)</f>
        <v>045-243-9651</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総合建設業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4637</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t="str">
        <f>+表紙!F59</f>
        <v>65人</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2122</v>
      </c>
      <c r="I40" s="293" t="s">
        <v>4</v>
      </c>
      <c r="J40" s="594" t="s">
        <v>324</v>
      </c>
      <c r="K40" s="595"/>
      <c r="L40" s="596"/>
      <c r="M40" s="797">
        <f>+表紙!M63</f>
        <v>2122</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t="str">
        <f>+表紙!M64</f>
        <v>0</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2122</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2.1"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35" customHeight="1" x14ac:dyDescent="0.15">
      <c r="A54" s="44"/>
      <c r="B54" s="44"/>
      <c r="C54" s="198">
        <v>3</v>
      </c>
      <c r="D54" s="577" t="s">
        <v>442</v>
      </c>
      <c r="E54" s="577"/>
      <c r="F54" s="577"/>
      <c r="G54" s="577"/>
      <c r="H54" s="577"/>
      <c r="I54" s="577"/>
      <c r="J54" s="577"/>
      <c r="K54" s="577"/>
      <c r="L54" s="577"/>
      <c r="M54" s="577"/>
      <c r="N54" s="577"/>
      <c r="O54" s="578"/>
    </row>
    <row r="55" spans="1:48" ht="28.3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3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35" customHeight="1" x14ac:dyDescent="0.15">
      <c r="A68" s="44"/>
      <c r="B68" s="44"/>
      <c r="C68" s="198"/>
      <c r="D68" s="199" t="s">
        <v>310</v>
      </c>
      <c r="E68" s="577" t="s">
        <v>408</v>
      </c>
      <c r="F68" s="577"/>
      <c r="G68" s="577"/>
      <c r="H68" s="577"/>
      <c r="I68" s="577"/>
      <c r="J68" s="577"/>
      <c r="K68" s="577"/>
      <c r="L68" s="577"/>
      <c r="M68" s="577"/>
      <c r="N68" s="577"/>
      <c r="O68" s="578"/>
    </row>
    <row r="69" spans="1:16" ht="28.35" customHeight="1" x14ac:dyDescent="0.15">
      <c r="A69" s="44"/>
      <c r="B69" s="44"/>
      <c r="C69" s="198"/>
      <c r="D69" s="199" t="s">
        <v>311</v>
      </c>
      <c r="E69" s="577" t="s">
        <v>316</v>
      </c>
      <c r="F69" s="577"/>
      <c r="G69" s="577"/>
      <c r="H69" s="577"/>
      <c r="I69" s="577"/>
      <c r="J69" s="577"/>
      <c r="K69" s="577"/>
      <c r="L69" s="577"/>
      <c r="M69" s="577"/>
      <c r="N69" s="577"/>
      <c r="O69" s="578"/>
    </row>
    <row r="70" spans="1:16" ht="28.3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22" zoomScaleNormal="100" workbookViewId="0">
      <selection activeCell="Q34" sqref="Q34"/>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219.5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800</v>
      </c>
      <c r="E24" s="655"/>
      <c r="F24" s="655"/>
      <c r="G24" s="212" t="s">
        <v>198</v>
      </c>
      <c r="H24" s="644">
        <f>+F12</f>
        <v>219.5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219.5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219.5</v>
      </c>
      <c r="Q27" s="704"/>
      <c r="R27" s="704"/>
      <c r="S27" s="704"/>
      <c r="T27" s="54" t="s">
        <v>38</v>
      </c>
      <c r="U27" s="74"/>
      <c r="V27" s="74"/>
      <c r="Y27" s="72" t="s">
        <v>39</v>
      </c>
      <c r="Z27" s="75"/>
      <c r="AH27" s="63"/>
      <c r="AI27" s="63"/>
      <c r="AJ27" s="63"/>
      <c r="AK27" s="63"/>
      <c r="AL27" s="674">
        <f>+AH18+P27</f>
        <v>219.5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219.5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800</v>
      </c>
      <c r="E29" s="655"/>
      <c r="F29" s="655"/>
      <c r="G29" s="212" t="s">
        <v>198</v>
      </c>
      <c r="H29" s="644">
        <f>+AL27</f>
        <v>219.5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219.5</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800</v>
      </c>
      <c r="E31" s="655"/>
      <c r="F31" s="655"/>
      <c r="G31" s="212" t="s">
        <v>198</v>
      </c>
      <c r="H31" s="644">
        <f>+AS24</f>
        <v>219.5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22"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4"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3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2.7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v>
      </c>
      <c r="E24" s="655"/>
      <c r="F24" s="655"/>
      <c r="G24" s="212" t="s">
        <v>198</v>
      </c>
      <c r="H24" s="644">
        <f>+F12</f>
        <v>2.7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2.7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2.7</v>
      </c>
      <c r="Q27" s="704"/>
      <c r="R27" s="704"/>
      <c r="S27" s="704"/>
      <c r="T27" s="54" t="s">
        <v>38</v>
      </c>
      <c r="U27" s="74"/>
      <c r="V27" s="74"/>
      <c r="Y27" s="72" t="s">
        <v>39</v>
      </c>
      <c r="Z27" s="75"/>
      <c r="AH27" s="63"/>
      <c r="AI27" s="63"/>
      <c r="AJ27" s="63"/>
      <c r="AK27" s="63"/>
      <c r="AL27" s="674">
        <f>+AH18+P27</f>
        <v>2.7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2.7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v>
      </c>
      <c r="E29" s="655"/>
      <c r="F29" s="655"/>
      <c r="G29" s="212" t="s">
        <v>198</v>
      </c>
      <c r="H29" s="644">
        <f>+AL27</f>
        <v>2.7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2.7</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v>
      </c>
      <c r="E31" s="655"/>
      <c r="F31" s="655"/>
      <c r="G31" s="212" t="s">
        <v>198</v>
      </c>
      <c r="H31" s="644">
        <f>+AS24</f>
        <v>2.7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22"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3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2</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9" zoomScaleNormal="100" workbookViewId="0">
      <selection activeCell="AA29" sqref="AA29:AE29"/>
    </sheetView>
  </sheetViews>
  <sheetFormatPr defaultColWidth="9" defaultRowHeight="12" x14ac:dyDescent="0.15"/>
  <cols>
    <col min="1" max="2" width="2.875" style="50" customWidth="1"/>
    <col min="3" max="3" width="18.375" style="50" customWidth="1"/>
    <col min="4" max="5" width="4.375" style="50" customWidth="1"/>
    <col min="6" max="6" width="3.875" style="50" customWidth="1"/>
    <col min="7" max="7" width="2.375" style="50" customWidth="1"/>
    <col min="8" max="8" width="10.375" style="50" customWidth="1"/>
    <col min="9" max="9" width="2.375" style="50" customWidth="1"/>
    <col min="10" max="11" width="2.5" style="50" customWidth="1"/>
    <col min="12" max="15" width="2.875" style="50" customWidth="1"/>
    <col min="16" max="16" width="3" style="50" customWidth="1"/>
    <col min="17" max="19" width="4.875" style="50" customWidth="1"/>
    <col min="20" max="22" width="2.875" style="50" customWidth="1"/>
    <col min="23" max="24" width="2.5" style="50" customWidth="1"/>
    <col min="25" max="25" width="2.875" style="50" customWidth="1"/>
    <col min="26" max="26" width="7.875" style="50" customWidth="1"/>
    <col min="27" max="27" width="4.875" style="50" customWidth="1"/>
    <col min="28" max="28" width="2" style="50" customWidth="1"/>
    <col min="29" max="30" width="2.375" style="50" customWidth="1"/>
    <col min="31" max="31" width="3.125" style="50" customWidth="1"/>
    <col min="32" max="33" width="2.375" style="50" customWidth="1"/>
    <col min="34" max="34" width="2.875" style="50" customWidth="1"/>
    <col min="35" max="35" width="7.875" style="50" customWidth="1"/>
    <col min="36" max="37" width="4.375" style="50" customWidth="1"/>
    <col min="38" max="38" width="3.375" style="50" customWidth="1"/>
    <col min="39" max="40" width="2.875" style="50" customWidth="1"/>
    <col min="41" max="41" width="10.875" style="50" customWidth="1"/>
    <col min="42" max="42" width="2.875" style="50" customWidth="1"/>
    <col min="43" max="44" width="2.5" style="50" customWidth="1"/>
    <col min="45" max="45" width="2.875" style="50" customWidth="1"/>
    <col min="46" max="46" width="7.875" style="50" customWidth="1"/>
    <col min="47" max="47" width="11.875" style="50" customWidth="1"/>
    <col min="48" max="48" width="1.875" style="50" customWidth="1"/>
    <col min="49" max="49" width="5.375" style="50" customWidth="1"/>
    <col min="50" max="58" width="9" style="50"/>
    <col min="59" max="59" width="16.1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3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ユニオン建設株式会社　横浜支店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3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3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40.700000000000003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3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100</v>
      </c>
      <c r="E24" s="655"/>
      <c r="F24" s="655"/>
      <c r="G24" s="212" t="s">
        <v>198</v>
      </c>
      <c r="H24" s="644">
        <f>+F12</f>
        <v>40.700000000000003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40.700000000000003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40.700000000000003</v>
      </c>
      <c r="Q27" s="704"/>
      <c r="R27" s="704"/>
      <c r="S27" s="704"/>
      <c r="T27" s="54" t="s">
        <v>38</v>
      </c>
      <c r="U27" s="74"/>
      <c r="V27" s="74"/>
      <c r="Y27" s="72" t="s">
        <v>39</v>
      </c>
      <c r="Z27" s="75"/>
      <c r="AH27" s="63"/>
      <c r="AI27" s="63"/>
      <c r="AJ27" s="63"/>
      <c r="AK27" s="63"/>
      <c r="AL27" s="674">
        <f>+AH18+P27</f>
        <v>40.700000000000003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40.700000000000003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100</v>
      </c>
      <c r="E29" s="655"/>
      <c r="F29" s="655"/>
      <c r="G29" s="212" t="s">
        <v>198</v>
      </c>
      <c r="H29" s="644">
        <f>+AL27</f>
        <v>40.700000000000003</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40.700000000000003</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100</v>
      </c>
      <c r="E31" s="655"/>
      <c r="F31" s="655"/>
      <c r="G31" s="212" t="s">
        <v>198</v>
      </c>
      <c r="H31" s="644">
        <f>+AS24</f>
        <v>40.700000000000003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2013-03-30T09:39:07Z</cp:lastPrinted>
  <dcterms:created xsi:type="dcterms:W3CDTF">2011-02-09T09:36:10Z</dcterms:created>
  <dcterms:modified xsi:type="dcterms:W3CDTF">2024-09-09T01:36:10Z</dcterms:modified>
</cp:coreProperties>
</file>