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4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I32" i="94"/>
  <c r="I31" i="94" s="1"/>
  <c r="I26" i="94" s="1"/>
  <c r="I27" i="94" s="1"/>
  <c r="AA36" i="94"/>
  <c r="H31" i="94"/>
  <c r="H26" i="94" s="1"/>
  <c r="H27" i="94" s="1"/>
  <c r="AA28" i="94"/>
  <c r="AA44" i="94"/>
  <c r="K226" i="95" s="1"/>
  <c r="K202" i="98" s="1"/>
  <c r="H38" i="94"/>
  <c r="H37" i="94" s="1"/>
  <c r="O38" i="94"/>
  <c r="O37" i="94" s="1"/>
  <c r="O19" i="94" s="1"/>
  <c r="O11" i="94" s="1"/>
  <c r="AK27" i="82"/>
  <c r="X32" i="94"/>
  <c r="X31" i="94" s="1"/>
  <c r="X26" i="94" s="1"/>
  <c r="X27" i="94" s="1"/>
  <c r="X18" i="82"/>
  <c r="O16" i="83"/>
  <c r="Y50" i="94" s="1"/>
  <c r="X21" i="83"/>
  <c r="AK27" i="83"/>
  <c r="X21" i="78"/>
  <c r="O16" i="79"/>
  <c r="R50" i="94" s="1"/>
  <c r="X21" i="89"/>
  <c r="F12" i="83"/>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4" i="94" l="1"/>
  <c r="O9" i="94"/>
  <c r="O55" i="94" s="1"/>
  <c r="O16" i="94"/>
  <c r="O17" i="94"/>
  <c r="O10" i="94"/>
  <c r="O18" i="94"/>
  <c r="O13" i="94"/>
  <c r="O15" i="94"/>
  <c r="O12"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<sst xmlns="http://schemas.openxmlformats.org/spreadsheetml/2006/main" count="3172" uniqueCount="458">
  <si>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</si>
  <si>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</si>
  <si>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</si>
  <si>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</si>
  <si>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</si>
  <si>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</si>
  <si>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</si>
  <si>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</si>
  <si>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</si>
  <si>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</si>
  <si>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</si>
  <si>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</si>
  <si>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</si>
  <si>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</si>
  <si>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</si>
  <si>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</si>
  <si>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</si>
  <si>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</si>
  <si>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</si>
  <si>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</si>
  <si>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</si>
  <si>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</si>
  <si>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</si>
  <si>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</si>
  <si>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</si>
  <si>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</si>
  <si>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</si>
  <si>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</si>
  <si>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</si>
  <si>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</si>
  <si>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</si>
  <si>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</si>
  <si>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</si>
  <si>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</si>
  <si>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</si>
  <si>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</si>
  <si>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</si>
  <si>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</si>
  <si>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</si>
  <si>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</si>
  <si>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</si>
  <si>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</si>
  <si>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</si>
  <si>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</si>
  <si>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</si>
  <si>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</si>
  <si>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</si>
  <si>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</si>
  <si>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</si>
  <si>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</si>
  <si>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</si>
  <si>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</si>
  <si>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</si>
  <si>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</si>
  <si>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</si>
  <si>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</si>
  <si>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</si>
  <si>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</si>
  <si>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</si>
  <si>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</si>
  <si>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</si>
  <si>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</si>
  <si>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</si>
  <si>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</si>
  <si>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</si>
  <si>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</si>
  <si>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</si>
  <si>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</si>
  <si>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</si>
  <si>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</si>
  <si>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</si>
  <si>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</si>
  <si>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</si>
  <si>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</si>
  <si>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</si>
  <si>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</si>
  <si>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</si>
  <si>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</si>
  <si>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</si>
  <si>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</si>
  <si>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</si>
  <si>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</si>
  <si>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</si>
  <si>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</si>
  <si>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</si>
  <si>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</si>
  <si>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</si>
  <si>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</si>
  <si>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</si>
  <si>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</si>
  <si>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</si>
  <si>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</si>
  <si>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</si>
  <si>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</si>
  <si>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</si>
  <si>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</si>
  <si>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</si>
  <si>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</si>
  <si>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</si>
  <si>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</si>
  <si>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</si>
  <si>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</si>
  <si>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</si>
  <si>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</si>
  <si>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</si>
  <si>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</si>
  <si>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</si>
  <si>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</si>
  <si>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</si>
  <si>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</si>
  <si>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</si>
  <si>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</si>
  <si>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</si>
  <si>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</si>
  <si>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</si>
  <si>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</si>
  <si>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</si>
  <si>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</si>
  <si>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</si>
  <si>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</si>
  <si>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</si>
  <si>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</si>
  <si>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</si>
  <si>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</si>
  <si>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</si>
  <si>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</si>
  <si>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</si>
  <si>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</si>
  <si>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</si>
  <si>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</si>
  <si>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</si>
  <si>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</si>
  <si>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</si>
  <si>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</si>
  <si>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</si>
  <si>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</si>
  <si>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</si>
  <si>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</si>
  <si>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</si>
  <si>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</si>
  <si>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</si>
  <si>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</si>
  <si>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</si>
  <si>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</si>
  <si>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</si>
  <si>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</si>
  <si>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</si>
  <si>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</si>
  <si>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</si>
  <si>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</si>
  <si>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</si>
  <si>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</si>
  <si>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</si>
  <si>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</si>
  <si>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</si>
  <si>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</si>
  <si>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</si>
  <si>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</si>
  <si>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</si>
  <si>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</si>
  <si>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</si>
  <si>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</si>
  <si>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</si>
  <si>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</si>
  <si>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</si>
  <si>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</si>
  <si>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</si>
  <si>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</si>
  <si>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</si>
  <si>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</si>
  <si>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</si>
  <si>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</si>
  <si>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</si>
  <si>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</si>
  <si>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</si>
  <si>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</si>
  <si>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</si>
  <si>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</si>
  <si>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</si>
  <si>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</si>
  <si>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</si>
  <si>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</si>
  <si>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</si>
  <si>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</si>
  <si>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</si>
  <si>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</si>
  <si>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</si>
  <si>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</si>
  <si>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</si>
  <si>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</si>
  <si>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</si>
  <si>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</si>
  <si>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</si>
  <si>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</si>
  <si>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</si>
  <si>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</si>
  <si>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</si>
  <si>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</si>
  <si>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</si>
  <si>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</si>
  <si>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</si>
  <si>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</si>
  <si>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</si>
  <si>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</si>
  <si>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</si>
  <si>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</si>
  <si>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</si>
  <si>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</si>
  <si>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</si>
  <si>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</si>
  <si>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</si>
  <si>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</si>
  <si>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</si>
  <si>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</si>
  <si>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</si>
  <si>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</si>
  <si>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</si>
  <si>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</si>
  <si>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</si>
  <si>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</si>
  <si>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</si>
  <si>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</si>
  <si>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</si>
  <si>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</si>
  <si>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</si>
  <si>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</si>
  <si>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</si>
  <si>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</si>
  <si>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</si>
  <si>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</si>
  <si>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</si>
  <si>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</si>
  <si>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</si>
  <si>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</si>
  <si>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</si>
  <si>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</si>
  <si>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</si>
  <si>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</si>
  <si>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</si>
  <si>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</si>
  <si>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</si>
  <si>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</si>
  <si>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</si>
  <si>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</si>
  <si>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</si>
  <si>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</si>
  <si>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</si>
  <si>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</si>
  <si>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</si>
  <si>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</si>
  <si>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</si>
  <si>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</si>
  <si>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</si>
  <si>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</si>
  <si>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</si>
  <si>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</si>
  <si>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</si>
  <si>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</si>
  <si>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</si>
  <si>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</si>
  <si>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</si>
  <si>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</si>
  <si>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</si>
  <si>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</si>
  <si>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</si>
  <si>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</si>
  <si>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</si>
  <si>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</si>
  <si>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</si>
  <si>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</si>
  <si>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</si>
  <si>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</si>
  <si>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</si>
  <si>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</si>
  <si>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</si>
  <si>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</si>
  <si>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</si>
  <si>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</si>
  <si>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</si>
  <si>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</si>
  <si>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</si>
  <si>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</si>
  <si>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</si>
  <si>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</si>
  <si>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</si>
  <si>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</si>
  <si>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</si>
  <si>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</si>
  <si>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</si>
  <si>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</si>
  <si>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</si>
  <si>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</si>
  <si>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</si>
  <si>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</si>
  <si>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</si>
  <si>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</si>
  <si>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</si>
  <si>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</si>
  <si>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</si>
  <si>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</si>
  <si>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</si>
  <si>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</si>
  <si>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</si>
  <si>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</si>
  <si>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</si>
  <si>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</si>
  <si>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</si>
  <si>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</si>
  <si>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</si>
  <si>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</si>
  <si>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</si>
  <si>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</si>
  <si>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</si>
  <si>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</si>
  <si>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</si>
  <si>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</si>
  <si>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</si>
  <si>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</si>
  <si>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</si>
  <si>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</si>
  <si>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</si>
  <si>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</si>
  <si>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</si>
  <si>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</si>
  <si>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</si>
  <si>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</si>
  <si>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</si>
  <si>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</si>
  <si>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</si>
  <si>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</si>
  <si>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</si>
  <si>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</si>
  <si>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</si>
  <si>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</si>
  <si>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</si>
  <si>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</si>
  <si>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</si>
  <si>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</si>
  <si>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</si>
  <si>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</si>
  <si>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</si>
  <si>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</si>
  <si>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</si>
  <si>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</si>
  <si>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</si>
  <si>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</si>
  <si>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</si>
  <si>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</si>
  <si>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</si>
  <si>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</si>
  <si>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</si>
  <si>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</si>
  <si>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</si>
  <si>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</si>
  <si>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</si>
  <si>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</si>
  <si>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</si>
  <si>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</si>
  <si>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</si>
  <si>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</si>
  <si>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</si>
  <si>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</si>
  <si>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</si>
  <si>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</si>
  <si>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</si>
  <si>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</si>
  <si>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</si>
  <si>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</si>
  <si>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</si>
  <si>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</si>
  <si>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</si>
  <si>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</si>
  <si>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</si>
  <si>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</si>
  <si>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</si>
  <si>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</si>
  <si>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</si>
  <si>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</si>
  <si>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</si>
  <si>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</si>
  <si>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</si>
  <si>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</si>
  <si>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</si>
  <si>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</si>
  <si>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</si>
  <si>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</si>
  <si>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</si>
  <si>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</si>
  <si>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</si>
  <si>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</si>
  <si>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</si>
  <si>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</si>
  <si>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</si>
  <si>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</si>
  <si>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</si>
  <si>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</si>
  <si>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</si>
  <si>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</si>
  <si>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</si>
  <si>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</si>
  <si>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</si>
  <si>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</si>
  <si>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</si>
  <si>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</si>
  <si>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</si>
  <si>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</si>
  <si>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</si>
  <si>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</si>
  <si>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</si>
  <si>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</si>
  <si>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</si>
  <si>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</si>
  <si>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</si>
  <si>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</si>
  <si>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</si>
  <si>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</si>
  <si>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</si>
  <si>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</si>
  <si>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</si>
  <si>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</si>
  <si>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</si>
  <si>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</si>
  <si>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</si>
  <si>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</si>
  <si>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</si>
  <si>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</si>
  <si>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</si>
  <si>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</si>
  <si>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</si>
  <si>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</si>
  <si>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</si>
  <si>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</si>
  <si>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</si>
  <si>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</si>
  <si>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</si>
  <si>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</si>
  <si>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</si>
  <si>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</si>
  <si>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</si>
  <si>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</si>
  <si>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</si>
  <si>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</si>
  <si>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</si>
  <si>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</si>
  <si>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</si>
  <si>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 xml:space="preserve">東京都千代田区神田司町2-2-7パークサイド1 </t>
    <phoneticPr fontId="3"/>
  </si>
  <si>
    <t>東亜ビルテック株式会社　代表取締役社長　内山敏一</t>
    <phoneticPr fontId="3"/>
  </si>
  <si>
    <t>03-5207-3325</t>
    <phoneticPr fontId="3"/>
  </si>
  <si>
    <t>21人</t>
    <rPh sb="2" eb="3">
      <t>ニン</t>
    </rPh>
    <phoneticPr fontId="3"/>
  </si>
  <si>
    <t>社長⇒リニューアル部長⇒作業所長⇒産業廃棄物処理委託業者</t>
    <rPh sb="0" eb="2">
      <t>シャチョウ</t>
    </rPh>
    <rPh sb="9" eb="11">
      <t>ブチョウ</t>
    </rPh>
    <rPh sb="12" eb="16">
      <t>サギョウショチョウ</t>
    </rPh>
    <rPh sb="17" eb="28">
      <t>サンギョウハイキブツショリイタクギョウシャ</t>
    </rPh>
    <phoneticPr fontId="3"/>
  </si>
  <si>
    <t>優良認定処理業者・再生利用業者への処理委託の推進</t>
    <rPh sb="0" eb="8">
      <t>ユウリョウニンテイショリギョウシャ</t>
    </rPh>
    <rPh sb="9" eb="15">
      <t>サイセイリヨウギョウシャ</t>
    </rPh>
    <rPh sb="17" eb="21">
      <t>ショリイタク</t>
    </rPh>
    <rPh sb="22" eb="24">
      <t>スイシン</t>
    </rPh>
    <phoneticPr fontId="3"/>
  </si>
  <si>
    <t>排出する混合廃棄物を抑制するために現場ごとに分別率目標値を決定し、日々分別率の向上に努めている。</t>
    <phoneticPr fontId="3"/>
  </si>
  <si>
    <t>今後も排出する混合廃棄物を抑制するために現場ごとに分別率目標を決定し、日々の分別率の向上に努める計画。</t>
    <phoneticPr fontId="3"/>
  </si>
  <si>
    <t>杭工事　汚泥⇒脱衣・天日乾燥・凝集硬化⇒埋め立て　　  　　　　  　　　　　　　　　　　　　　　　　　　解体工事・躯体工事・仕上工事・外構工事　　　　　　　　　　　　　　　　　　　　　　　　　　　 　　　　　　  がれき類→破砕→再生砕石・再生砂　　　　　　　　　　　　　　　　　　　　　　　　　　　　　　　　　　　　    ガラス・コンクリート・陶磁器くず→破砕→再生砕石・再生砂　　　　　　　　　　　　　　　　　　　　　　    石綿含有廃棄物→埋め立て処分　　　　　　　　　　　　　　　　　　　　　　　　　　　　　　　　　　　　　　　   廃プラスチック・紙屑→破砕・圧縮→再資源化</t>
    <rPh sb="0" eb="3">
      <t>クイコウジ</t>
    </rPh>
    <rPh sb="4" eb="6">
      <t>オデイ</t>
    </rPh>
    <rPh sb="7" eb="9">
      <t>ダツイ</t>
    </rPh>
    <rPh sb="10" eb="14">
      <t>テンピカンソウ</t>
    </rPh>
    <rPh sb="15" eb="19">
      <t>ギョウシュウコウカ</t>
    </rPh>
    <rPh sb="20" eb="21">
      <t>ウ</t>
    </rPh>
    <rPh sb="22" eb="23">
      <t>タ</t>
    </rPh>
    <rPh sb="53" eb="57">
      <t>カイタイコウジ</t>
    </rPh>
    <rPh sb="58" eb="62">
      <t>クタイコウジ</t>
    </rPh>
    <rPh sb="63" eb="67">
      <t>シアゲコウジ</t>
    </rPh>
    <rPh sb="68" eb="72">
      <t>ガイコウコウジ</t>
    </rPh>
    <rPh sb="111" eb="112">
      <t>ルイ</t>
    </rPh>
    <rPh sb="113" eb="115">
      <t>ハサイ</t>
    </rPh>
    <rPh sb="116" eb="120">
      <t>サイセイサイセキ</t>
    </rPh>
    <rPh sb="121" eb="124">
      <t>サイセイスナ</t>
    </rPh>
    <rPh sb="175" eb="178">
      <t>トウジキ</t>
    </rPh>
    <rPh sb="181" eb="183">
      <t>ハサイ</t>
    </rPh>
    <rPh sb="184" eb="188">
      <t>サイセイサイセキ</t>
    </rPh>
    <rPh sb="189" eb="192">
      <t>サイセイスナ</t>
    </rPh>
    <rPh sb="218" eb="220">
      <t>セキメン</t>
    </rPh>
    <rPh sb="220" eb="222">
      <t>ガンユウ</t>
    </rPh>
    <rPh sb="222" eb="225">
      <t>ハイキブツ</t>
    </rPh>
    <rPh sb="226" eb="227">
      <t>ウ</t>
    </rPh>
    <rPh sb="228" eb="229">
      <t>タ</t>
    </rPh>
    <rPh sb="230" eb="232">
      <t>ショブン</t>
    </rPh>
    <rPh sb="274" eb="275">
      <t>ハイ</t>
    </rPh>
    <rPh sb="282" eb="284">
      <t>カミクズ</t>
    </rPh>
    <rPh sb="285" eb="287">
      <t>ハサイ</t>
    </rPh>
    <rPh sb="288" eb="290">
      <t>アッシュク</t>
    </rPh>
    <rPh sb="291" eb="295">
      <t>サイシゲンカ</t>
    </rPh>
    <phoneticPr fontId="3"/>
  </si>
  <si>
    <t>工事中の資材のロスをなくし、余剰資材の抑制をすることにより、産業廃棄物の発生量
の減量化に取り組んでいる。</t>
    <rPh sb="4" eb="6">
      <t>シザイ</t>
    </rPh>
    <phoneticPr fontId="3"/>
  </si>
  <si>
    <t>今後も工事中の資材のロスをなくし、余剰資材の抑制をすることにより、産業廃棄物の発生量の減量化に継続して取組む予定。リニューアル部長等によるパトロールを実施して減量化の定点観測を強化し、産業廃棄物の発生量の抑制をよりすすめる予定。</t>
    <rPh sb="7" eb="9">
      <t>シザイ</t>
    </rPh>
    <rPh sb="63" eb="66">
      <t>ブチョウナド</t>
    </rPh>
    <phoneticPr fontId="3"/>
  </si>
  <si>
    <t>東亜ビルテック株式会社（鶴見ビル解体工事）</t>
    <rPh sb="12" eb="14">
      <t>ツルミ</t>
    </rPh>
    <rPh sb="16" eb="20">
      <t>カイタイコウジ</t>
    </rPh>
    <phoneticPr fontId="3"/>
  </si>
  <si>
    <t>令和   6年  5 月  14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</si>
</sst>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Normal="115" zoomScaleSheetLayoutView="100"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456</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2833</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447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v>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426</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448</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453</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449</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4</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1573.2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4</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812.5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451</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452</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1573.2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919.1</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666.6</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812.5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612.5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210.5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450</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vertic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27" sqref="F27:G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東亜ビルテック株式会社（鶴見ビル解体工事）</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v>0</v>
      </c>
      <c r="P12" s="719"/>
      <c r="Q12" s="719"/>
      <c r="R12" s="719"/>
      <c r="S12" s="57" t="s">
        <v>22</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v>0</v>
      </c>
      <c r="G15" s="735"/>
      <c r="H15" s="49" t="s">
        <v>313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AO7" sqref="AO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AJ10" sqref="AJ1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E21" workbookViewId="0">
      <selection activeCell="Q33" sqref="Q33:T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AD26" sqref="AD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B21" workbookViewId="0">
      <selection activeCell="F25" sqref="F25:G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7.1</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3.5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v>
      </c>
      <c r="P27" s="718"/>
      <c r="Q27" s="718"/>
      <c r="R27" s="718"/>
      <c r="S27" s="49" t="s">
        <v>38</v>
      </c>
      <c r="T27" s="70"/>
      <c r="U27" s="70"/>
      <c r="X27" s="68" t="s">
        <v>39</v>
      </c>
      <c r="Y27" s="71"/>
      <c r="AG27" s="58"/>
      <c r="AH27" s="58"/>
      <c r="AI27" s="58"/>
      <c r="AJ27" s="58"/>
      <c r="AK27" s="668">
        <f>+AG18+O27</f>
        <v>3.5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7.1</v>
      </c>
      <c r="G30" s="674"/>
      <c r="H30" s="214" t="s">
        <v>198</v>
      </c>
      <c r="L30" s="682"/>
      <c r="O30" s="61"/>
      <c r="Q30" s="684">
        <f>+ROUND(Z28,1)+ROUND(Z29,1)+ROUND(Z30,1)</f>
        <v>3.5</v>
      </c>
      <c r="R30" s="718"/>
      <c r="S30" s="718"/>
      <c r="T30" s="718"/>
      <c r="U30" s="49" t="s">
        <v>16</v>
      </c>
      <c r="X30" s="726" t="s">
        <v>186</v>
      </c>
      <c r="Y30" s="727"/>
      <c r="Z30" s="670">
        <v>0</v>
      </c>
      <c r="AA30" s="671"/>
      <c r="AB30" s="671"/>
      <c r="AC30" s="671"/>
      <c r="AD30" s="671"/>
      <c r="AE30" s="49" t="s">
        <v>13</v>
      </c>
      <c r="AK30" s="655">
        <v>3.5</v>
      </c>
      <c r="AL30" s="656"/>
      <c r="AM30" s="656"/>
      <c r="AN30" s="656"/>
      <c r="AO30" s="57" t="s">
        <v>13</v>
      </c>
      <c r="AR30" s="667"/>
      <c r="AS30" s="664"/>
      <c r="AT30" s="664"/>
      <c r="AU30" s="665"/>
    </row>
    <row r="31" spans="2:48" ht="27" customHeight="1" thickTop="1" thickBot="1" x14ac:dyDescent="0.2">
      <c r="B31" s="690" t="s">
        <v>375</v>
      </c>
      <c r="C31" s="679"/>
      <c r="D31" s="679"/>
      <c r="E31" s="680"/>
      <c r="F31" s="673">
        <v>7.1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election activeCell="AF25" sqref="AF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v>
      </c>
      <c r="P27" s="718"/>
      <c r="Q27" s="718"/>
      <c r="R27" s="718"/>
      <c r="S27" s="49" t="s">
        <v>38</v>
      </c>
      <c r="T27" s="70"/>
      <c r="U27" s="70"/>
      <c r="X27" s="68" t="s">
        <v>39</v>
      </c>
      <c r="Y27" s="71"/>
      <c r="AG27" s="58"/>
      <c r="AH27" s="58"/>
      <c r="AI27" s="58"/>
      <c r="AJ27" s="58"/>
      <c r="AK27" s="668">
        <f>+AG18+O27</f>
        <v>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9.5</v>
      </c>
      <c r="G30" s="674"/>
      <c r="H30" s="214" t="s">
        <v>198</v>
      </c>
      <c r="L30" s="682"/>
      <c r="O30" s="61"/>
      <c r="Q30" s="684">
        <f>+ROUND(Z28,1)+ROUND(Z29,1)+ROUND(Z30,1)</f>
        <v>7</v>
      </c>
      <c r="R30" s="718"/>
      <c r="S30" s="718"/>
      <c r="T30" s="718"/>
      <c r="U30" s="49" t="s">
        <v>16</v>
      </c>
      <c r="X30" s="726" t="s">
        <v>186</v>
      </c>
      <c r="Y30" s="727"/>
      <c r="Z30" s="670">
        <v>0</v>
      </c>
      <c r="AA30" s="671"/>
      <c r="AB30" s="671"/>
      <c r="AC30" s="671"/>
      <c r="AD30" s="671"/>
      <c r="AE30" s="49" t="s">
        <v>13</v>
      </c>
      <c r="AK30" s="655">
        <v>7</v>
      </c>
      <c r="AL30" s="656"/>
      <c r="AM30" s="656"/>
      <c r="AN30" s="656"/>
      <c r="AO30" s="57" t="s">
        <v>13</v>
      </c>
      <c r="AR30" s="667"/>
      <c r="AS30" s="664"/>
      <c r="AT30" s="664"/>
      <c r="AU30" s="665"/>
    </row>
    <row r="31" spans="2:48" ht="27" customHeight="1" thickTop="1" thickBot="1" x14ac:dyDescent="0.2">
      <c r="B31" s="690" t="s">
        <v>375</v>
      </c>
      <c r="C31" s="679"/>
      <c r="D31" s="679"/>
      <c r="E31" s="680"/>
      <c r="F31" s="673">
        <v>9.5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AI10" sqref="AI1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23" workbookViewId="0">
      <selection activeCell="AI10" sqref="AI1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22" workbookViewId="0">
      <selection activeCell="AN8" sqref="AN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4" workbookViewId="0">
      <selection activeCell="AJ10" sqref="AJ1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9" workbookViewId="0">
      <selection activeCell="AJ29" sqref="AJ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I31" sqref="AI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1" workbookViewId="0">
      <selection activeCell="AN10" sqref="AN1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800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1550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200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800</v>
      </c>
      <c r="P27" s="718"/>
      <c r="Q27" s="718"/>
      <c r="R27" s="718"/>
      <c r="S27" s="49" t="s">
        <v>38</v>
      </c>
      <c r="T27" s="70"/>
      <c r="U27" s="70"/>
      <c r="X27" s="68" t="s">
        <v>39</v>
      </c>
      <c r="Y27" s="71"/>
      <c r="AG27" s="58"/>
      <c r="AH27" s="58"/>
      <c r="AI27" s="58"/>
      <c r="AJ27" s="58"/>
      <c r="AK27" s="668">
        <f>+AG18+O27</f>
        <v>800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1550</v>
      </c>
      <c r="G29" s="674"/>
      <c r="H29" s="214" t="s">
        <v>198</v>
      </c>
      <c r="L29" s="682"/>
      <c r="O29" s="61"/>
      <c r="P29" s="148"/>
      <c r="Q29" s="56" t="s">
        <v>183</v>
      </c>
      <c r="R29" s="679" t="s">
        <v>33</v>
      </c>
      <c r="S29" s="721"/>
      <c r="T29" s="721"/>
      <c r="U29" s="722"/>
      <c r="V29" s="53"/>
      <c r="W29" s="72"/>
      <c r="X29" s="726" t="s">
        <v>315</v>
      </c>
      <c r="Y29" s="727"/>
      <c r="Z29" s="670">
        <v>600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900</v>
      </c>
      <c r="G30" s="674"/>
      <c r="H30" s="214" t="s">
        <v>198</v>
      </c>
      <c r="L30" s="682"/>
      <c r="O30" s="61"/>
      <c r="Q30" s="684">
        <f>+ROUND(Z28,1)+ROUND(Z29,1)+ROUND(Z30,1)</f>
        <v>800</v>
      </c>
      <c r="R30" s="718"/>
      <c r="S30" s="718"/>
      <c r="T30" s="718"/>
      <c r="U30" s="49" t="s">
        <v>16</v>
      </c>
      <c r="X30" s="726" t="s">
        <v>186</v>
      </c>
      <c r="Y30" s="727"/>
      <c r="Z30" s="670">
        <v>0</v>
      </c>
      <c r="AA30" s="671"/>
      <c r="AB30" s="671"/>
      <c r="AC30" s="671"/>
      <c r="AD30" s="671"/>
      <c r="AE30" s="49" t="s">
        <v>13</v>
      </c>
      <c r="AK30" s="655">
        <v>600</v>
      </c>
      <c r="AL30" s="656"/>
      <c r="AM30" s="656"/>
      <c r="AN30" s="656"/>
      <c r="AO30" s="57" t="s">
        <v>13</v>
      </c>
      <c r="AR30" s="667"/>
      <c r="AS30" s="664"/>
      <c r="AT30" s="664"/>
      <c r="AU30" s="665"/>
    </row>
    <row r="31" spans="2:48" ht="27" customHeight="1" thickTop="1" thickBot="1" x14ac:dyDescent="0.2">
      <c r="B31" s="690" t="s">
        <v>375</v>
      </c>
      <c r="C31" s="679"/>
      <c r="D31" s="679"/>
      <c r="E31" s="680"/>
      <c r="F31" s="673">
        <v>650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7" workbookViewId="0">
      <selection activeCell="Y32" sqref="Y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25" workbookViewId="0">
      <selection activeCell="Z36" sqref="Z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5" workbookViewId="0">
      <selection activeCell="S35" sqref="S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F31" sqref="F31:G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東亜ビルテック株式会社（鶴見ビル解体工事）</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2.5</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v>
      </c>
      <c r="P27" s="718"/>
      <c r="Q27" s="718"/>
      <c r="R27" s="718"/>
      <c r="S27" s="49" t="s">
        <v>38</v>
      </c>
      <c r="T27" s="70"/>
      <c r="U27" s="70"/>
      <c r="X27" s="68" t="s">
        <v>39</v>
      </c>
      <c r="Y27" s="71"/>
      <c r="AG27" s="58"/>
      <c r="AH27" s="58"/>
      <c r="AI27" s="58"/>
      <c r="AJ27" s="58"/>
      <c r="AK27" s="668">
        <f>+AG18+O27</f>
        <v>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v>
      </c>
      <c r="G29" s="674"/>
      <c r="H29" s="214" t="s">
        <v>198</v>
      </c>
      <c r="L29" s="682"/>
      <c r="O29" s="61"/>
      <c r="P29" s="148"/>
      <c r="Q29" s="56" t="s">
        <v>183</v>
      </c>
      <c r="R29" s="679" t="s">
        <v>33</v>
      </c>
      <c r="S29" s="721"/>
      <c r="T29" s="721"/>
      <c r="U29" s="722"/>
      <c r="V29" s="53"/>
      <c r="W29" s="72"/>
      <c r="X29" s="726" t="s">
        <v>315</v>
      </c>
      <c r="Y29" s="727"/>
      <c r="Z29" s="670">
        <v>2</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2.5</v>
      </c>
      <c r="G30" s="674"/>
      <c r="H30" s="214" t="s">
        <v>198</v>
      </c>
      <c r="L30" s="682"/>
      <c r="O30" s="61"/>
      <c r="Q30" s="684">
        <f>+ROUND(Z28,1)+ROUND(Z29,1)+ROUND(Z30,1)</f>
        <v>2</v>
      </c>
      <c r="R30" s="718"/>
      <c r="S30" s="718"/>
      <c r="T30" s="718"/>
      <c r="U30" s="49" t="s">
        <v>16</v>
      </c>
      <c r="X30" s="726" t="s">
        <v>186</v>
      </c>
      <c r="Y30" s="727"/>
      <c r="Z30" s="670">
        <v>0</v>
      </c>
      <c r="AA30" s="671"/>
      <c r="AB30" s="671"/>
      <c r="AC30" s="671"/>
      <c r="AD30" s="671"/>
      <c r="AE30" s="49" t="s">
        <v>13</v>
      </c>
      <c r="AK30" s="655">
        <v>2</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東亜ビルテック株式会社（鶴見ビル解体工事）</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7.1</v>
      </c>
      <c r="M9" s="377">
        <f>IF(OR(ｷ.紙くず!F24&gt;0,ｷ.紙くず!F24&lt;0),ｷ.紙くず!F24,IF(M$19&gt;0,"0",0))</f>
        <v>0</v>
      </c>
      <c r="N9" s="377">
        <f>IF(OR(ｸ.木くず!F24&gt;0,ｸ.木くず!F24&lt;0),ｸ.木くず!F24,IF(N$19&gt;0,"0",0))</f>
        <v>13.6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1550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2.5</v>
      </c>
      <c r="AA9" s="379">
        <f>IF(SUM(G9:Z9)&gt;0,SUM(G9:Z9),IF(AA$19&gt;0,"0",0))</f>
        <v>1573.2</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7.1</v>
      </c>
      <c r="M14" s="383">
        <f>IF(OR(ｷ.紙くず!F29&gt;0,ｷ.紙くず!F29&lt;0),ｷ.紙くず!F29,IF(M$19&gt;0,"0",0))</f>
        <v>0</v>
      </c>
      <c r="N14" s="383">
        <f>IF(OR(ｸ.木くず!F29&gt;0,ｸ.木くず!F29&lt;0),ｸ.木くず!F29,IF(N$19&gt;0,"0",0))</f>
        <v>13.6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1550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2.5</v>
      </c>
      <c r="AA14" s="385">
        <f t="shared" si="0"/>
        <v>1573.2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7.1</v>
      </c>
      <c r="M15" s="383">
        <f>IF(OR(ｷ.紙くず!F30&gt;0,ｷ.紙くず!F30&lt;0),ｷ.紙くず!F30,IF(M$19&gt;0,"0",0))</f>
        <v>0</v>
      </c>
      <c r="N15" s="383">
        <f>IF(OR(ｸ.木くず!F30&gt;0,ｸ.木くず!F30&lt;0),ｸ.木くず!F30,IF(N$19&gt;0,"0",0))</f>
        <v>9.5</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900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2.5</v>
      </c>
      <c r="AA15" s="385">
        <f t="shared" si="0"/>
        <v>919.1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7.1</v>
      </c>
      <c r="M16" s="383">
        <f>IF(OR(ｷ.紙くず!F31&gt;0,ｷ.紙くず!F31&lt;0),ｷ.紙くず!F31,IF(M$19&gt;0,"0",0))</f>
        <v>0</v>
      </c>
      <c r="N16" s="383">
        <f>IF(OR(ｸ.木くず!F31&gt;0,ｸ.木くず!F31&lt;0),ｸ.木くず!F31,IF(N$19&gt;0,"0",0))</f>
        <v>9.5</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650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666.6</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3.5</v>
      </c>
      <c r="M19" s="389">
        <f t="shared" si="1"/>
        <v>0</v>
      </c>
      <c r="N19" s="389">
        <f t="shared" si="1"/>
        <v>7</v>
      </c>
      <c r="O19" s="389">
        <f t="shared" si="1"/>
        <v>0</v>
      </c>
      <c r="P19" s="389">
        <f t="shared" si="1"/>
        <v>0</v>
      </c>
      <c r="Q19" s="389">
        <f t="shared" si="1"/>
        <v>0</v>
      </c>
      <c r="R19" s="389">
        <f t="shared" si="1"/>
        <v>0</v>
      </c>
      <c r="S19" s="389">
        <f t="shared" si="1"/>
        <v>0</v>
      </c>
      <c r="T19" s="389">
        <f t="shared" si="1"/>
        <v>0</v>
      </c>
      <c r="U19" s="389">
        <f t="shared" si="1"/>
        <v>0</v>
      </c>
      <c r="V19" s="389">
        <f t="shared" si="1"/>
        <v>800</v>
      </c>
      <c r="W19" s="389">
        <f t="shared" si="1"/>
        <v>0</v>
      </c>
      <c r="X19" s="389">
        <f t="shared" si="1"/>
        <v>0</v>
      </c>
      <c r="Y19" s="389">
        <f t="shared" si="1"/>
        <v>0</v>
      </c>
      <c r="Z19" s="390">
        <f t="shared" si="1"/>
        <v>2</v>
      </c>
      <c r="AA19" s="391">
        <f t="shared" ref="AA19:AA25" si="2">SUM(G19:Z19)</f>
        <v>812.5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3.5</v>
      </c>
      <c r="M37" s="424">
        <f t="shared" si="8"/>
        <v>0</v>
      </c>
      <c r="N37" s="424">
        <f t="shared" si="8"/>
        <v>7</v>
      </c>
      <c r="O37" s="424">
        <f t="shared" si="8"/>
        <v>0</v>
      </c>
      <c r="P37" s="424">
        <f t="shared" si="8"/>
        <v>0</v>
      </c>
      <c r="Q37" s="424">
        <f t="shared" si="8"/>
        <v>0</v>
      </c>
      <c r="R37" s="424">
        <f t="shared" si="8"/>
        <v>0</v>
      </c>
      <c r="S37" s="424">
        <f t="shared" si="8"/>
        <v>0</v>
      </c>
      <c r="T37" s="424">
        <f t="shared" si="8"/>
        <v>0</v>
      </c>
      <c r="U37" s="424">
        <f t="shared" si="8"/>
        <v>0</v>
      </c>
      <c r="V37" s="424">
        <f t="shared" si="8"/>
        <v>800</v>
      </c>
      <c r="W37" s="424">
        <f t="shared" si="8"/>
        <v>0</v>
      </c>
      <c r="X37" s="424">
        <f t="shared" si="8"/>
        <v>0</v>
      </c>
      <c r="Y37" s="424">
        <f t="shared" si="8"/>
        <v>0</v>
      </c>
      <c r="Z37" s="425">
        <f t="shared" si="8"/>
        <v>2</v>
      </c>
      <c r="AA37" s="426">
        <f t="shared" si="4"/>
        <v>812.5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3.5</v>
      </c>
      <c r="M38" s="415">
        <f t="shared" si="9"/>
        <v>0</v>
      </c>
      <c r="N38" s="415">
        <f t="shared" si="9"/>
        <v>7</v>
      </c>
      <c r="O38" s="415">
        <f t="shared" si="9"/>
        <v>0</v>
      </c>
      <c r="P38" s="415">
        <f t="shared" si="9"/>
        <v>0</v>
      </c>
      <c r="Q38" s="415">
        <f t="shared" si="9"/>
        <v>0</v>
      </c>
      <c r="R38" s="415">
        <f t="shared" si="9"/>
        <v>0</v>
      </c>
      <c r="S38" s="415">
        <f t="shared" si="9"/>
        <v>0</v>
      </c>
      <c r="T38" s="415">
        <f t="shared" si="9"/>
        <v>0</v>
      </c>
      <c r="U38" s="415">
        <f t="shared" si="9"/>
        <v>0</v>
      </c>
      <c r="V38" s="415">
        <f t="shared" si="9"/>
        <v>800</v>
      </c>
      <c r="W38" s="415">
        <f t="shared" si="9"/>
        <v>0</v>
      </c>
      <c r="X38" s="415">
        <f t="shared" si="9"/>
        <v>0</v>
      </c>
      <c r="Y38" s="415">
        <f t="shared" si="9"/>
        <v>0</v>
      </c>
      <c r="Z38" s="416">
        <f t="shared" si="9"/>
        <v>2</v>
      </c>
      <c r="AA38" s="417">
        <f t="shared" si="4"/>
        <v>812.5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3.5</v>
      </c>
      <c r="M39" s="418">
        <f>+ｷ.紙くず!$Z$28</f>
        <v>0</v>
      </c>
      <c r="N39" s="418">
        <f>+ｸ.木くず!$Z$28</f>
        <v>7</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200</v>
      </c>
      <c r="W39" s="418">
        <f>+ﾁ.動物のふん尿!$Z$28</f>
        <v>0</v>
      </c>
      <c r="X39" s="418">
        <f>+ﾂ.動物の死体!$Z$28</f>
        <v>0</v>
      </c>
      <c r="Y39" s="418">
        <f>+ﾃ.ばいじん!$Z$28</f>
        <v>0</v>
      </c>
      <c r="Z39" s="419">
        <f>+ﾄ.混合廃棄物その他!$Z$28</f>
        <v>0</v>
      </c>
      <c r="AA39" s="420">
        <f t="shared" si="4"/>
        <v>210.5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600</v>
      </c>
      <c r="W40" s="418">
        <f>+ﾁ.動物のふん尿!$Z$29</f>
        <v>0</v>
      </c>
      <c r="X40" s="418">
        <f>+ﾂ.動物の死体!$Z$29</f>
        <v>0</v>
      </c>
      <c r="Y40" s="418">
        <f>+ﾃ.ばいじん!$Z$29</f>
        <v>0</v>
      </c>
      <c r="Z40" s="419">
        <f>+ﾄ.混合廃棄物その他!$Z$29</f>
        <v>2</v>
      </c>
      <c r="AA40" s="420">
        <f t="shared" si="4"/>
        <v>602</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3.5</v>
      </c>
      <c r="M43" s="427">
        <f>+ｷ.紙くず!$AK$27</f>
        <v>0</v>
      </c>
      <c r="N43" s="427">
        <f>+ｸ.木くず!$AK$27</f>
        <v>7</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800</v>
      </c>
      <c r="W43" s="427">
        <f>+ﾁ.動物のふん尿!$AK$27</f>
        <v>0</v>
      </c>
      <c r="X43" s="427">
        <f>+ﾂ.動物の死体!$AK$27</f>
        <v>0</v>
      </c>
      <c r="Y43" s="427">
        <f>+ﾃ.ばいじん!$AK$27</f>
        <v>0</v>
      </c>
      <c r="Z43" s="428">
        <f>+ﾄ.混合廃棄物その他!$AK$27</f>
        <v>2</v>
      </c>
      <c r="AA43" s="429">
        <f t="shared" si="4"/>
        <v>812.5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3.5</v>
      </c>
      <c r="M44" s="430">
        <f>+ｷ.紙くず!$AK$30</f>
        <v>0</v>
      </c>
      <c r="N44" s="430">
        <f>+ｸ.木くず!$AK$30</f>
        <v>7</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600</v>
      </c>
      <c r="W44" s="430">
        <f>+ﾁ.動物のふん尿!$AK$30</f>
        <v>0</v>
      </c>
      <c r="X44" s="430">
        <f>+ﾂ.動物の死体!$AK$30</f>
        <v>0</v>
      </c>
      <c r="Y44" s="430">
        <f>+ﾃ.ばいじん!$AK$30</f>
        <v>0</v>
      </c>
      <c r="Z44" s="431">
        <f>+ﾄ.混合廃棄物その他!$AK$30</f>
        <v>2</v>
      </c>
      <c r="AA44" s="432">
        <f t="shared" si="4"/>
        <v>612.5</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3.5</v>
      </c>
      <c r="M45" s="433">
        <f>+ｷ.紙くず!$AR$24</f>
        <v>0</v>
      </c>
      <c r="N45" s="433">
        <f>+ｸ.木くず!$AR$24</f>
        <v>7</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200</v>
      </c>
      <c r="W45" s="433">
        <f>+ﾁ.動物のふん尿!$AR$24</f>
        <v>0</v>
      </c>
      <c r="X45" s="433">
        <f>+ﾂ.動物の死体!$AR$24</f>
        <v>0</v>
      </c>
      <c r="Y45" s="433">
        <f>+ﾃ.ばいじん!$AR$24</f>
        <v>0</v>
      </c>
      <c r="Z45" s="434">
        <f>+ﾄ.混合廃棄物その他!$AR$24</f>
        <v>0</v>
      </c>
      <c r="AA45" s="435">
        <f t="shared" si="4"/>
        <v>210.5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10.6</v>
      </c>
      <c r="M55" s="480">
        <f t="shared" si="10"/>
        <v>0</v>
      </c>
      <c r="N55" s="480">
        <f t="shared" si="10"/>
        <v>20.6</v>
      </c>
      <c r="O55" s="480">
        <f t="shared" si="10"/>
        <v>0</v>
      </c>
      <c r="P55" s="480">
        <f t="shared" si="10"/>
        <v>0</v>
      </c>
      <c r="Q55" s="480">
        <f t="shared" si="10"/>
        <v>0</v>
      </c>
      <c r="R55" s="480">
        <f t="shared" si="10"/>
        <v>0</v>
      </c>
      <c r="S55" s="480">
        <f t="shared" si="10"/>
        <v>0</v>
      </c>
      <c r="T55" s="480">
        <f t="shared" si="10"/>
        <v>0</v>
      </c>
      <c r="U55" s="480">
        <f t="shared" si="10"/>
        <v>0</v>
      </c>
      <c r="V55" s="480">
        <f t="shared" si="10"/>
        <v>2350</v>
      </c>
      <c r="W55" s="480">
        <f t="shared" si="10"/>
        <v>0</v>
      </c>
      <c r="X55" s="480">
        <f t="shared" si="10"/>
        <v>0</v>
      </c>
      <c r="Y55" s="480">
        <f t="shared" si="10"/>
        <v>0</v>
      </c>
      <c r="Z55" s="480">
        <f t="shared" si="10"/>
        <v>4.5</v>
      </c>
      <c r="AA55" s="481">
        <f>+AA9+AA19+AA20</f>
        <v>2385.6999999999998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2"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5 月  14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 xml:space="preserve">東京都千代田区神田司町2-2-7パークサイド1 </v>
      </c>
      <c r="M16" s="884"/>
      <c r="N16" s="884"/>
      <c r="O16" s="884"/>
      <c r="P16" s="884"/>
      <c r="Q16" s="884"/>
      <c r="R16" s="884"/>
      <c r="S16" s="884"/>
      <c r="T16" s="884"/>
      <c r="U16" s="282"/>
    </row>
    <row r="17" spans="1:21" ht="26.25" customHeight="1" x14ac:dyDescent="0.15">
      <c r="C17" s="86"/>
      <c r="I17" s="25"/>
      <c r="J17" s="25" t="s">
        <v>7</v>
      </c>
      <c r="K17" s="25"/>
      <c r="L17" s="884" t="str">
        <f>+表紙!L41</f>
        <v>東亜ビルテック株式会社　代表取締役社長　内山敏一</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03-5207-3325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東亜ビルテック株式会社（鶴見ビル解体工事）</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2833</v>
      </c>
      <c r="Q25" s="891"/>
      <c r="R25" s="891"/>
      <c r="S25" s="891"/>
      <c r="T25" s="891"/>
      <c r="U25" s="892"/>
    </row>
    <row r="26" spans="1:21" ht="26.25" customHeight="1" x14ac:dyDescent="0.15">
      <c r="C26" s="538" t="s">
        <v>11</v>
      </c>
      <c r="D26" s="539"/>
      <c r="E26" s="540"/>
      <c r="F26" s="906" t="str">
        <f>+表紙!F50</f>
        <v xml:space="preserve">東京都千代田区神田司町2-2-7パークサイド1 </v>
      </c>
      <c r="G26" s="907"/>
      <c r="H26" s="907"/>
      <c r="I26" s="907"/>
      <c r="J26" s="907"/>
      <c r="K26" s="907"/>
      <c r="L26" s="907"/>
      <c r="M26" s="907"/>
      <c r="N26" s="341" t="s">
        <v>172</v>
      </c>
      <c r="O26"/>
      <c r="P26"/>
      <c r="Q26" s="901" t="str">
        <f>IF(+表紙!Q50="","",+表紙!Q50)</f>
        <v>03-5207-3325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f>IF(COUNTA(表紙!N54)=1,+表紙!N54,"")</f>
        <v>3</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426</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21人</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4</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1573.2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工事中の資材のロスをなくし、余剰資材の抑制をすることにより、産業廃棄物の発生量
の減量化に取り組んでいる。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4</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812.5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今後も工事中の資材のロスをなくし、余剰資材の抑制をすることにより、産業廃棄物の発生量の減量化に継続して取組む予定。リニューアル部長等によるパトロールを実施して減量化の定点観測を強化し、産業廃棄物の発生量の抑制をよりすすめる予定。</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排出する混合廃棄物を抑制するために現場ごとに分別率目標値を決定し、日々分別率の向上に努めている。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今後も排出する混合廃棄物を抑制するために現場ごとに分別率目標を決定し、日々の分別率の向上に努める計画。</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1573.2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919.1</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666.6</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812.5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612.5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210.5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優良認定処理業者・再生利用業者への処理委託の推進</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2024-05-20T02:00:43Z</dcterms:created>
  <dcterms:modified xsi:type="dcterms:W3CDTF">2024-09-09T01:47:29Z</dcterms:modified>
</cp:coreProperties>
</file>