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I32" i="94" l="1"/>
  <c r="AA28" i="94"/>
  <c r="AA44" i="94"/>
  <c r="K226" i="95" s="1"/>
  <c r="K202" i="98" s="1"/>
  <c r="AA29" i="94"/>
  <c r="AA36" i="94"/>
  <c r="H32" i="94"/>
  <c r="H31" i="94" s="1"/>
  <c r="H26" i="94" s="1"/>
  <c r="H38" i="94"/>
  <c r="H37" i="94" s="1"/>
  <c r="O38" i="94"/>
  <c r="O37" i="94" s="1"/>
  <c r="O19" i="94" s="1"/>
  <c r="O10" i="94" s="1"/>
  <c r="AK27" i="82"/>
  <c r="X32" i="94"/>
  <c r="X31" i="94" s="1"/>
  <c r="X26" i="94" s="1"/>
  <c r="X27" i="94" s="1"/>
  <c r="X18" i="82"/>
  <c r="O16" i="83"/>
  <c r="Y50" i="94" s="1"/>
  <c r="X21" i="83"/>
  <c r="AK27" i="83"/>
  <c r="O16" i="94"/>
  <c r="O14" i="94"/>
  <c r="H27" i="94"/>
  <c r="X21" i="78"/>
  <c r="O16" i="79"/>
  <c r="R50" i="94" s="1"/>
  <c r="X21" i="89"/>
  <c r="F12" i="83"/>
  <c r="O17" i="94"/>
  <c r="O15"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8" i="94" l="1"/>
  <c r="O12" i="94"/>
  <c r="O13" i="94"/>
  <c r="O9" i="94"/>
  <c r="O55" i="94"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92" i="95" l="1"/>
  <c r="V107"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<sst xmlns="http://schemas.openxmlformats.org/spreadsheetml/2006/main" count="3167" uniqueCount="455">
  <si>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</si>
  <si>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</si>
  <si>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</si>
  <si>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</si>
  <si>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</si>
  <si>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</si>
  <si>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</si>
  <si>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</si>
  <si>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</si>
  <si>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</si>
  <si>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</si>
  <si>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</si>
  <si>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</si>
  <si>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</si>
  <si>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</si>
  <si>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</si>
  <si>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</si>
  <si>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</si>
  <si>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</si>
  <si>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</si>
  <si>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</si>
  <si>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</si>
  <si>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</si>
  <si>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</si>
  <si>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</si>
  <si>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</si>
  <si>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</si>
  <si>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</si>
  <si>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</si>
  <si>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</si>
  <si>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</si>
  <si>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</si>
  <si>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</si>
  <si>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</si>
  <si>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</si>
  <si>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</si>
  <si>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</si>
  <si>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</si>
  <si>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</si>
  <si>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</si>
  <si>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</si>
  <si>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</si>
  <si>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</si>
  <si>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</si>
  <si>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</si>
  <si>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</si>
  <si>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</si>
  <si>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</si>
  <si>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</si>
  <si>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</si>
  <si>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</si>
  <si>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</si>
  <si>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</si>
  <si>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</si>
  <si>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</si>
  <si>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</si>
  <si>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</si>
  <si>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</si>
  <si>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</si>
  <si>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</si>
  <si>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</si>
  <si>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</si>
  <si>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</si>
  <si>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</si>
  <si>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</si>
  <si>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</si>
  <si>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</si>
  <si>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</si>
  <si>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</si>
  <si>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</si>
  <si>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</si>
  <si>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</si>
  <si>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</si>
  <si>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</si>
  <si>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</si>
  <si>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</si>
  <si>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</si>
  <si>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</si>
  <si>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</si>
  <si>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</si>
  <si>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</si>
  <si>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</si>
  <si>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</si>
  <si>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</si>
  <si>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</si>
  <si>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</si>
  <si>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</si>
  <si>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</si>
  <si>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</si>
  <si>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</si>
  <si>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</si>
  <si>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</si>
  <si>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</si>
  <si>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</si>
  <si>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</si>
  <si>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</si>
  <si>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</si>
  <si>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</si>
  <si>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</si>
  <si>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</si>
  <si>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</si>
  <si>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</si>
  <si>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</si>
  <si>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</si>
  <si>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</si>
  <si>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</si>
  <si>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</si>
  <si>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</si>
  <si>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</si>
  <si>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</si>
  <si>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</si>
  <si>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</si>
  <si>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</si>
  <si>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</si>
  <si>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</si>
  <si>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</si>
  <si>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</si>
  <si>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</si>
  <si>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</si>
  <si>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</si>
  <si>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</si>
  <si>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</si>
  <si>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</si>
  <si>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</si>
  <si>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</si>
  <si>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</si>
  <si>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</si>
  <si>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</si>
  <si>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</si>
  <si>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</si>
  <si>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</si>
  <si>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</si>
  <si>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</si>
  <si>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</si>
  <si>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</si>
  <si>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</si>
  <si>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</si>
  <si>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</si>
  <si>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</si>
  <si>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</si>
  <si>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</si>
  <si>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</si>
  <si>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</si>
  <si>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</si>
  <si>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</si>
  <si>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</si>
  <si>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</si>
  <si>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</si>
  <si>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</si>
  <si>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</si>
  <si>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</si>
  <si>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</si>
  <si>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</si>
  <si>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</si>
  <si>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</si>
  <si>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</si>
  <si>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</si>
  <si>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</si>
  <si>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</si>
  <si>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</si>
  <si>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</si>
  <si>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</si>
  <si>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</si>
  <si>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</si>
  <si>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</si>
  <si>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</si>
  <si>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</si>
  <si>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</si>
  <si>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</si>
  <si>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</si>
  <si>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</si>
  <si>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</si>
  <si>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</si>
  <si>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</si>
  <si>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</si>
  <si>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</si>
  <si>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</si>
  <si>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</si>
  <si>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</si>
  <si>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</si>
  <si>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</si>
  <si>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</si>
  <si>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</si>
  <si>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</si>
  <si>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</si>
  <si>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</si>
  <si>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</si>
  <si>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</si>
  <si>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</si>
  <si>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</si>
  <si>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</si>
  <si>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</si>
  <si>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</si>
  <si>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</si>
  <si>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</si>
  <si>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</si>
  <si>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</si>
  <si>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</si>
  <si>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</si>
  <si>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</si>
  <si>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</si>
  <si>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</si>
  <si>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</si>
  <si>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</si>
  <si>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</si>
  <si>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</si>
  <si>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</si>
  <si>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</si>
  <si>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</si>
  <si>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</si>
  <si>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</si>
  <si>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</si>
  <si>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</si>
  <si>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</si>
  <si>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</si>
  <si>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</si>
  <si>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</si>
  <si>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</si>
  <si>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</si>
  <si>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</si>
  <si>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</si>
  <si>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</si>
  <si>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</si>
  <si>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</si>
  <si>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</si>
  <si>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</si>
  <si>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</si>
  <si>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</si>
  <si>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</si>
  <si>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</si>
  <si>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</si>
  <si>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</si>
  <si>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</si>
  <si>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</si>
  <si>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</si>
  <si>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</si>
  <si>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</si>
  <si>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</si>
  <si>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</si>
  <si>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</si>
  <si>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</si>
  <si>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</si>
  <si>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</si>
  <si>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</si>
  <si>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</si>
  <si>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</si>
  <si>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</si>
  <si>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</si>
  <si>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</si>
  <si>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</si>
  <si>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</si>
  <si>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</si>
  <si>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</si>
  <si>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</si>
  <si>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</si>
  <si>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</si>
  <si>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</si>
  <si>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</si>
  <si>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</si>
  <si>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</si>
  <si>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</si>
  <si>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</si>
  <si>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</si>
  <si>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</si>
  <si>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</si>
  <si>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</si>
  <si>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</si>
  <si>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</si>
  <si>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</si>
  <si>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</si>
  <si>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</si>
  <si>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</si>
  <si>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</si>
  <si>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</si>
  <si>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</si>
  <si>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</si>
  <si>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</si>
  <si>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</si>
  <si>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</si>
  <si>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</si>
  <si>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</si>
  <si>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</si>
  <si>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</si>
  <si>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</si>
  <si>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</si>
  <si>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</si>
  <si>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</si>
  <si>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</si>
  <si>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</si>
  <si>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</si>
  <si>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</si>
  <si>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</si>
  <si>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</si>
  <si>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</si>
  <si>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</si>
  <si>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</si>
  <si>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</si>
  <si>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</si>
  <si>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</si>
  <si>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</si>
  <si>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</si>
  <si>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</si>
  <si>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</si>
  <si>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</si>
  <si>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</si>
  <si>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</si>
  <si>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</si>
  <si>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</si>
  <si>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</si>
  <si>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</si>
  <si>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</si>
  <si>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</si>
  <si>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</si>
  <si>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</si>
  <si>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</si>
  <si>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</si>
  <si>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</si>
  <si>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</si>
  <si>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</si>
  <si>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</si>
  <si>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</si>
  <si>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</si>
  <si>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</si>
  <si>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</si>
  <si>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</si>
  <si>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</si>
  <si>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</si>
  <si>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</si>
  <si>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</si>
  <si>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</si>
  <si>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</si>
  <si>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</si>
  <si>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</si>
  <si>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</si>
  <si>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</si>
  <si>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</si>
  <si>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</si>
  <si>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</si>
  <si>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</si>
  <si>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</si>
  <si>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</si>
  <si>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</si>
  <si>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</si>
  <si>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</si>
  <si>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</si>
  <si>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</si>
  <si>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</si>
  <si>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</si>
  <si>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</si>
  <si>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</si>
  <si>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</si>
  <si>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</si>
  <si>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</si>
  <si>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</si>
  <si>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</si>
  <si>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</si>
  <si>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</si>
  <si>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</si>
  <si>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</si>
  <si>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</si>
  <si>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</si>
  <si>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</si>
  <si>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</si>
  <si>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</si>
  <si>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</si>
  <si>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</si>
  <si>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</si>
  <si>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</si>
  <si>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</si>
  <si>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</si>
  <si>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</si>
  <si>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</si>
  <si>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</si>
  <si>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</si>
  <si>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</si>
  <si>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</si>
  <si>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</si>
  <si>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</si>
  <si>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</si>
  <si>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</si>
  <si>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</si>
  <si>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</si>
  <si>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</si>
  <si>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</si>
  <si>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</si>
  <si>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</si>
  <si>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</si>
  <si>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</si>
  <si>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</si>
  <si>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</si>
  <si>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</si>
  <si>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</si>
  <si>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</si>
  <si>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</si>
  <si>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</si>
  <si>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</si>
  <si>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</si>
  <si>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</si>
  <si>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</si>
  <si>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</si>
  <si>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</si>
  <si>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</si>
  <si>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</si>
  <si>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</si>
  <si>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</si>
  <si>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</si>
  <si>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</si>
  <si>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</si>
  <si>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</si>
  <si>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</si>
  <si>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</si>
  <si>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</si>
  <si>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</si>
  <si>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</si>
  <si>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</si>
  <si>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</si>
  <si>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</si>
  <si>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</si>
  <si>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</si>
  <si>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</si>
  <si>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</si>
  <si>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</si>
  <si>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</si>
  <si>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</si>
  <si>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</si>
  <si>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</si>
  <si>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</si>
  <si>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</si>
  <si>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</si>
  <si>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</si>
  <si>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</si>
  <si>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</si>
  <si>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</si>
  <si>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</si>
  <si>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</si>
  <si>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</si>
  <si>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</si>
  <si>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</si>
  <si>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</si>
  <si>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</si>
  <si>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</si>
  <si>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</si>
  <si>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</si>
  <si>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</si>
  <si>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</si>
  <si>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横浜市旭区川井本町８０番地</t>
    <phoneticPr fontId="3"/>
  </si>
  <si>
    <t>浅井建設株式会社
代表取締役　浅井　正二</t>
    <phoneticPr fontId="3"/>
  </si>
  <si>
    <t>浅井建設株式会社</t>
    <phoneticPr fontId="3"/>
  </si>
  <si>
    <t>045-951-3184</t>
    <phoneticPr fontId="3"/>
  </si>
  <si>
    <t>横浜市長</t>
    <phoneticPr fontId="3"/>
  </si>
  <si>
    <t>Ｄ－建設業</t>
    <phoneticPr fontId="3"/>
  </si>
  <si>
    <t>土木工事</t>
    <phoneticPr fontId="3"/>
  </si>
  <si>
    <t>がれき類　⇒　破砕　⇒　再資源化
汚泥　⇒　脱水・固形　⇒　再資源化</t>
    <rPh sb="3" eb="4">
      <t>ルイ</t>
    </rPh>
    <rPh sb="7" eb="9">
      <t>ハサイ</t>
    </rPh>
    <rPh sb="12" eb="13">
      <t>サイ</t>
    </rPh>
    <rPh sb="13" eb="16">
      <t>シゲンカ</t>
    </rPh>
    <rPh sb="17" eb="19">
      <t>オデイ</t>
    </rPh>
    <rPh sb="22" eb="24">
      <t>ダッスイ</t>
    </rPh>
    <rPh sb="25" eb="27">
      <t>コケイ</t>
    </rPh>
    <rPh sb="30" eb="31">
      <t>サイ</t>
    </rPh>
    <rPh sb="31" eb="34">
      <t>シゲンカ</t>
    </rPh>
    <phoneticPr fontId="3"/>
  </si>
  <si>
    <t>代表取締役　　⇒　　廃棄物処理統括責任者　⇒　総務部長　⇒　産業廃棄物管理責任者　⇒　各部門
　　　　　　　　　　↳　　 環境マネジメントシステム事務局</t>
    <rPh sb="0" eb="2">
      <t>ダイヒョウ</t>
    </rPh>
    <rPh sb="2" eb="5">
      <t>トリシマリヤク</t>
    </rPh>
    <rPh sb="10" eb="13">
      <t>ハイキブツ</t>
    </rPh>
    <rPh sb="13" eb="15">
      <t>ショリ</t>
    </rPh>
    <rPh sb="15" eb="17">
      <t>トウカツ</t>
    </rPh>
    <rPh sb="17" eb="20">
      <t>セキニンシャ</t>
    </rPh>
    <rPh sb="23" eb="25">
      <t>ソウム</t>
    </rPh>
    <rPh sb="25" eb="27">
      <t>ブチョウ</t>
    </rPh>
    <rPh sb="30" eb="32">
      <t>サンギョウ</t>
    </rPh>
    <rPh sb="32" eb="35">
      <t>ハイキブツ</t>
    </rPh>
    <rPh sb="35" eb="37">
      <t>カンリ</t>
    </rPh>
    <rPh sb="37" eb="39">
      <t>セキニン</t>
    </rPh>
    <rPh sb="39" eb="40">
      <t>シャ</t>
    </rPh>
    <rPh sb="43" eb="44">
      <t>カク</t>
    </rPh>
    <rPh sb="44" eb="46">
      <t>ブモン</t>
    </rPh>
    <rPh sb="61" eb="63">
      <t>カンキョウ</t>
    </rPh>
    <rPh sb="73" eb="76">
      <t>ジムキョク</t>
    </rPh>
    <phoneticPr fontId="3"/>
  </si>
  <si>
    <t>令和  ６年  ５月 ２７日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</si>
</sst>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9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66" zoomScale="115" zoomScaleNormal="115" zoomScaleSheetLayoutView="115" workbookViewId="0">
      <selection activeCell="P36" sqref="P36"/>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454</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449</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446</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448</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447</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2845</v>
      </c>
      <c r="Q49" s="598"/>
      <c r="R49" s="598"/>
      <c r="S49" s="598"/>
      <c r="T49" s="598"/>
      <c r="U49" s="599"/>
    </row>
    <row r="50" spans="3:23" ht="26.25" customHeight="1" x14ac:dyDescent="0.15">
      <c r="C50" s="570" t="s">
        <v>11</v>
      </c>
      <c r="D50" s="571"/>
      <c r="E50" s="572"/>
      <c r="F50" s="581" t="s">
        <v>445</v>
      </c>
      <c r="G50" s="582"/>
      <c r="H50" s="582"/>
      <c r="I50" s="582"/>
      <c r="J50" s="582"/>
      <c r="K50" s="582"/>
      <c r="L50" s="582"/>
      <c r="M50" s="582"/>
      <c r="N50" s="341" t="s">
        <v>172</v>
      </c>
      <c r="O50" s="449"/>
      <c r="P50" s="450"/>
      <c r="Q50" s="585" t="s">
        <v>448</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450</v>
      </c>
      <c r="G54" s="496"/>
      <c r="H54" s="496"/>
      <c r="I54" s="496"/>
      <c r="J54" s="496"/>
      <c r="K54" s="496"/>
      <c r="L54" s="32" t="s">
        <v>48</v>
      </c>
      <c r="M54" s="32"/>
      <c r="N54" s="502" t="s">
        <v>451</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833</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14</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452</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453</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2</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1588</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2</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1588</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1588</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1588</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1588</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1588</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7"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1515.1</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1515.1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1515.1</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1515.1</v>
      </c>
      <c r="P27" s="700"/>
      <c r="Q27" s="700"/>
      <c r="R27" s="700"/>
      <c r="S27" s="49" t="s">
        <v>38</v>
      </c>
      <c r="T27" s="70"/>
      <c r="U27" s="70"/>
      <c r="X27" s="68" t="s">
        <v>39</v>
      </c>
      <c r="Y27" s="71"/>
      <c r="AG27" s="58"/>
      <c r="AH27" s="58"/>
      <c r="AI27" s="58"/>
      <c r="AJ27" s="58"/>
      <c r="AK27" s="742">
        <f>+AG18+O27</f>
        <v>1515.1</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1515.1</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1515.1</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1515.1</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1515.1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浅井建設株式会社</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22"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浅井建設株式会社</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72.900000000000006</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1515.1</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1588</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72.900000000000006</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1515.1</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1588</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72.900000000000006</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1515.1</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1588</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72.900000000000006</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0</v>
      </c>
      <c r="U19" s="389">
        <f t="shared" si="1"/>
        <v>0</v>
      </c>
      <c r="V19" s="389">
        <f t="shared" si="1"/>
        <v>1515.1</v>
      </c>
      <c r="W19" s="389">
        <f t="shared" si="1"/>
        <v>0</v>
      </c>
      <c r="X19" s="389">
        <f t="shared" si="1"/>
        <v>0</v>
      </c>
      <c r="Y19" s="389">
        <f t="shared" si="1"/>
        <v>0</v>
      </c>
      <c r="Z19" s="390">
        <f t="shared" si="1"/>
        <v>0</v>
      </c>
      <c r="AA19" s="391">
        <f t="shared" ref="AA19:AA25" si="2">SUM(G19:Z19)</f>
        <v>1588</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72.900000000000006</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1515.1</v>
      </c>
      <c r="W37" s="424">
        <f t="shared" si="8"/>
        <v>0</v>
      </c>
      <c r="X37" s="424">
        <f t="shared" si="8"/>
        <v>0</v>
      </c>
      <c r="Y37" s="424">
        <f t="shared" si="8"/>
        <v>0</v>
      </c>
      <c r="Z37" s="425">
        <f t="shared" si="8"/>
        <v>0</v>
      </c>
      <c r="AA37" s="426">
        <f t="shared" si="4"/>
        <v>1588</v>
      </c>
    </row>
    <row r="38" spans="2:27" ht="24" customHeight="1" x14ac:dyDescent="0.15">
      <c r="B38" s="170"/>
      <c r="C38" s="776"/>
      <c r="D38" s="227"/>
      <c r="E38" s="225" t="s">
        <v>319</v>
      </c>
      <c r="F38" s="443"/>
      <c r="G38" s="415">
        <f t="shared" ref="G38:Z38" si="9">SUM(G39:G41)</f>
        <v>0</v>
      </c>
      <c r="H38" s="415">
        <f t="shared" si="9"/>
        <v>72.900000000000006</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1515.1</v>
      </c>
      <c r="W38" s="415">
        <f t="shared" si="9"/>
        <v>0</v>
      </c>
      <c r="X38" s="415">
        <f t="shared" si="9"/>
        <v>0</v>
      </c>
      <c r="Y38" s="415">
        <f t="shared" si="9"/>
        <v>0</v>
      </c>
      <c r="Z38" s="416">
        <f t="shared" si="9"/>
        <v>0</v>
      </c>
      <c r="AA38" s="417">
        <f t="shared" si="4"/>
        <v>1588</v>
      </c>
    </row>
    <row r="39" spans="2:27" ht="24" customHeight="1" x14ac:dyDescent="0.15">
      <c r="B39" s="170"/>
      <c r="C39" s="776"/>
      <c r="D39" s="228"/>
      <c r="E39" s="223"/>
      <c r="F39" s="221" t="s">
        <v>233</v>
      </c>
      <c r="G39" s="418">
        <f>+ｱ.燃え殻!$Z$28</f>
        <v>0</v>
      </c>
      <c r="H39" s="418">
        <f>+ｲ.汚泥!$Z$28</f>
        <v>72.900000000000006</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1515.1</v>
      </c>
      <c r="W39" s="418">
        <f>+ﾁ.動物のふん尿!$Z$28</f>
        <v>0</v>
      </c>
      <c r="X39" s="418">
        <f>+ﾂ.動物の死体!$Z$28</f>
        <v>0</v>
      </c>
      <c r="Y39" s="418">
        <f>+ﾃ.ばいじん!$Z$28</f>
        <v>0</v>
      </c>
      <c r="Z39" s="419">
        <f>+ﾄ.混合廃棄物その他!$Z$28</f>
        <v>0</v>
      </c>
      <c r="AA39" s="420">
        <f t="shared" si="4"/>
        <v>1588</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72.900000000000006</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v>
      </c>
      <c r="U43" s="427">
        <f>+ｿ.鉱さい!$AK$27</f>
        <v>0</v>
      </c>
      <c r="V43" s="427">
        <f>+ﾀ.がれき類!$AK$27</f>
        <v>1515.1</v>
      </c>
      <c r="W43" s="427">
        <f>+ﾁ.動物のふん尿!$AK$27</f>
        <v>0</v>
      </c>
      <c r="X43" s="427">
        <f>+ﾂ.動物の死体!$AK$27</f>
        <v>0</v>
      </c>
      <c r="Y43" s="427">
        <f>+ﾃ.ばいじん!$AK$27</f>
        <v>0</v>
      </c>
      <c r="Z43" s="428">
        <f>+ﾄ.混合廃棄物その他!$AK$27</f>
        <v>0</v>
      </c>
      <c r="AA43" s="429">
        <f t="shared" si="4"/>
        <v>1588</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72.900000000000006</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1515.1</v>
      </c>
      <c r="W45" s="433">
        <f>+ﾁ.動物のふん尿!$AR$24</f>
        <v>0</v>
      </c>
      <c r="X45" s="433">
        <f>+ﾂ.動物の死体!$AR$24</f>
        <v>0</v>
      </c>
      <c r="Y45" s="433">
        <f>+ﾃ.ばいじん!$AR$24</f>
        <v>0</v>
      </c>
      <c r="Z45" s="434">
        <f>+ﾄ.混合廃棄物その他!$AR$24</f>
        <v>0</v>
      </c>
      <c r="AA45" s="435">
        <f t="shared" si="4"/>
        <v>1588</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145.80000000000001</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0</v>
      </c>
      <c r="U55" s="480">
        <f t="shared" si="10"/>
        <v>0</v>
      </c>
      <c r="V55" s="480">
        <f t="shared" si="10"/>
        <v>3030.2</v>
      </c>
      <c r="W55" s="480">
        <f t="shared" si="10"/>
        <v>0</v>
      </c>
      <c r="X55" s="480">
        <f t="shared" si="10"/>
        <v>0</v>
      </c>
      <c r="Y55" s="480">
        <f t="shared" si="10"/>
        <v>0</v>
      </c>
      <c r="Z55" s="480">
        <f t="shared" si="10"/>
        <v>0</v>
      </c>
      <c r="AA55" s="481">
        <f>+AA9+AA19+AA20</f>
        <v>3176</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６年  ５月 ２７日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横浜市旭区川井本町８０番地</v>
      </c>
      <c r="M16" s="851"/>
      <c r="N16" s="851"/>
      <c r="O16" s="851"/>
      <c r="P16" s="851"/>
      <c r="Q16" s="851"/>
      <c r="R16" s="851"/>
      <c r="S16" s="851"/>
      <c r="T16" s="851"/>
      <c r="U16" s="282"/>
    </row>
    <row r="17" spans="1:21" ht="26.25" customHeight="1" x14ac:dyDescent="0.15">
      <c r="C17" s="86"/>
      <c r="I17" s="25"/>
      <c r="J17" s="25" t="s">
        <v>7</v>
      </c>
      <c r="K17" s="25"/>
      <c r="L17" s="851" t="str">
        <f>+表紙!L41</f>
        <v>浅井建設株式会社
代表取締役　浅井　正二</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045-951-3184</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浅井建設株式会社</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2845</v>
      </c>
      <c r="Q25" s="823"/>
      <c r="R25" s="823"/>
      <c r="S25" s="823"/>
      <c r="T25" s="823"/>
      <c r="U25" s="824"/>
    </row>
    <row r="26" spans="1:21" ht="26.25" customHeight="1" x14ac:dyDescent="0.15">
      <c r="C26" s="570" t="s">
        <v>11</v>
      </c>
      <c r="D26" s="571"/>
      <c r="E26" s="572"/>
      <c r="F26" s="838" t="str">
        <f>+表紙!F50</f>
        <v>横浜市旭区川井本町８０番地</v>
      </c>
      <c r="G26" s="839"/>
      <c r="H26" s="839"/>
      <c r="I26" s="839"/>
      <c r="J26" s="839"/>
      <c r="K26" s="839"/>
      <c r="L26" s="839"/>
      <c r="M26" s="839"/>
      <c r="N26" s="341" t="s">
        <v>172</v>
      </c>
      <c r="O26"/>
      <c r="P26"/>
      <c r="Q26" s="833" t="str">
        <f>IF(+表紙!Q50="","",+表紙!Q50)</f>
        <v>045-951-3184</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土木工事</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833</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14</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2</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1588</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2</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1588</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1588</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1588</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1588</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1588</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5" zoomScaleNormal="100" workbookViewId="0">
      <selection activeCell="Z28" sqref="Z28:AD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72.900000000000006</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72.900000000000006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72.900000000000006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72.900000000000006</v>
      </c>
      <c r="P27" s="700"/>
      <c r="Q27" s="700"/>
      <c r="R27" s="700"/>
      <c r="S27" s="49" t="s">
        <v>38</v>
      </c>
      <c r="T27" s="70"/>
      <c r="U27" s="70"/>
      <c r="X27" s="68" t="s">
        <v>39</v>
      </c>
      <c r="Y27" s="71"/>
      <c r="AG27" s="58"/>
      <c r="AH27" s="58"/>
      <c r="AI27" s="58"/>
      <c r="AJ27" s="58"/>
      <c r="AK27" s="742">
        <f>+AG18+O27</f>
        <v>72.900000000000006</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72.900000000000006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72.900000000000006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72.900000000000006</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72.900000000000006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浅井建設株式会社</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2024-05-28T04:48:48Z</dcterms:created>
  <dcterms:modified xsi:type="dcterms:W3CDTF">2024-05-28T04:48:49Z</dcterms:modified>
</cp:coreProperties>
</file>