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<sst xmlns="http://schemas.openxmlformats.org/spreadsheetml/2006/main" count="3274" uniqueCount="460">
  <si>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</si>
  <si>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</si>
  <si>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</si>
  <si>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</si>
  <si>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</si>
  <si>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</si>
  <si>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</si>
  <si>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</si>
  <si>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</si>
  <si>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</si>
  <si>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</si>
  <si>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</si>
  <si>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</si>
  <si>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</si>
  <si>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</si>
  <si>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</si>
  <si>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</si>
  <si>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</si>
  <si>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</si>
  <si>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</si>
  <si>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</si>
  <si>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</si>
  <si>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</si>
  <si>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</si>
  <si>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</si>
  <si>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</si>
  <si>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</si>
  <si>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</si>
  <si>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</si>
  <si>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</si>
  <si>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</si>
  <si>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</si>
  <si>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</si>
  <si>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</si>
  <si>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</si>
  <si>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</si>
  <si>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</si>
  <si>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</si>
  <si>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</si>
  <si>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</si>
  <si>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</si>
  <si>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</si>
  <si>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</si>
  <si>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</si>
  <si>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</si>
  <si>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</si>
  <si>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</si>
  <si>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</si>
  <si>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</si>
  <si>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</si>
  <si>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</si>
  <si>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</si>
  <si>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</si>
  <si>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</si>
  <si>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</si>
  <si>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</si>
  <si>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</si>
  <si>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</si>
  <si>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</si>
  <si>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</si>
  <si>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</si>
  <si>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</si>
  <si>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</si>
  <si>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</si>
  <si>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</si>
  <si>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</si>
  <si>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</si>
  <si>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</si>
  <si>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</si>
  <si>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</si>
  <si>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</si>
  <si>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</si>
  <si>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</si>
  <si>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</si>
  <si>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</si>
  <si>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</si>
  <si>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</si>
  <si>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</si>
  <si>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</si>
  <si>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</si>
  <si>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</si>
  <si>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</si>
  <si>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</si>
  <si>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</si>
  <si>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</si>
  <si>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</si>
  <si>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</si>
  <si>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</si>
  <si>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</si>
  <si>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</si>
  <si>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</si>
  <si>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</si>
  <si>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</si>
  <si>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</si>
  <si>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</si>
  <si>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</si>
  <si>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</si>
  <si>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</si>
  <si>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</si>
  <si>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</si>
  <si>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</si>
  <si>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</si>
  <si>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</si>
  <si>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</si>
  <si>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</si>
  <si>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</si>
  <si>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</si>
  <si>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</si>
  <si>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</si>
  <si>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</si>
  <si>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</si>
  <si>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</si>
  <si>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</si>
  <si>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</si>
  <si>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</si>
  <si>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</si>
  <si>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</si>
  <si>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</si>
  <si>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</si>
  <si>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</si>
  <si>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</si>
  <si>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</si>
  <si>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</si>
  <si>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</si>
  <si>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</si>
  <si>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</si>
  <si>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</si>
  <si>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</si>
  <si>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</si>
  <si>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</si>
  <si>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</si>
  <si>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</si>
  <si>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</si>
  <si>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</si>
  <si>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</si>
  <si>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</si>
  <si>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</si>
  <si>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</si>
  <si>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</si>
  <si>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</si>
  <si>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</si>
  <si>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</si>
  <si>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</si>
  <si>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</si>
  <si>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</si>
  <si>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</si>
  <si>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</si>
  <si>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</si>
  <si>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</si>
  <si>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</si>
  <si>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</si>
  <si>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</si>
  <si>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</si>
  <si>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</si>
  <si>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</si>
  <si>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</si>
  <si>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</si>
  <si>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</si>
  <si>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</si>
  <si>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</si>
  <si>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</si>
  <si>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</si>
  <si>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</si>
  <si>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</si>
  <si>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</si>
  <si>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</si>
  <si>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</si>
  <si>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</si>
  <si>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</si>
  <si>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</si>
  <si>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</si>
  <si>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</si>
  <si>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</si>
  <si>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</si>
  <si>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</si>
  <si>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</si>
  <si>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</si>
  <si>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</si>
  <si>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</si>
  <si>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</si>
  <si>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</si>
  <si>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</si>
  <si>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</si>
  <si>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</si>
  <si>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</si>
  <si>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</si>
  <si>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</si>
  <si>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</si>
  <si>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</si>
  <si>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</si>
  <si>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</si>
  <si>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</si>
  <si>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</si>
  <si>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</si>
  <si>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</si>
  <si>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</si>
  <si>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</si>
  <si>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</si>
  <si>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</si>
  <si>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</si>
  <si>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</si>
  <si>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</si>
  <si>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</si>
  <si>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</si>
  <si>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</si>
  <si>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</si>
  <si>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</si>
  <si>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</si>
  <si>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</si>
  <si>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</si>
  <si>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</si>
  <si>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</si>
  <si>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</si>
  <si>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</si>
  <si>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</si>
  <si>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</si>
  <si>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</si>
  <si>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</si>
  <si>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</si>
  <si>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</si>
  <si>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</si>
  <si>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</si>
  <si>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</si>
  <si>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</si>
  <si>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</si>
  <si>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</si>
  <si>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</si>
  <si>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</si>
  <si>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</si>
  <si>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</si>
  <si>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</si>
  <si>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</si>
  <si>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</si>
  <si>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</si>
  <si>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</si>
  <si>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</si>
  <si>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</si>
  <si>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</si>
  <si>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</si>
  <si>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</si>
  <si>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</si>
  <si>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</si>
  <si>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</si>
  <si>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</si>
  <si>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</si>
  <si>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</si>
  <si>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</si>
  <si>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</si>
  <si>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</si>
  <si>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</si>
  <si>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</si>
  <si>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</si>
  <si>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</si>
  <si>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</si>
  <si>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</si>
  <si>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</si>
  <si>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</si>
  <si>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</si>
  <si>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</si>
  <si>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</si>
  <si>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</si>
  <si>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</si>
  <si>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</si>
  <si>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</si>
  <si>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</si>
  <si>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</si>
  <si>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</si>
  <si>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</si>
  <si>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</si>
  <si>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</si>
  <si>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</si>
  <si>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</si>
  <si>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</si>
  <si>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</si>
  <si>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</si>
  <si>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</si>
  <si>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</si>
  <si>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</si>
  <si>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</si>
  <si>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</si>
  <si>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</si>
  <si>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</si>
  <si>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</si>
  <si>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</si>
  <si>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</si>
  <si>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</si>
  <si>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</si>
  <si>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</si>
  <si>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</si>
  <si>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</si>
  <si>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</si>
  <si>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</si>
  <si>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</si>
  <si>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</si>
  <si>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</si>
  <si>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</si>
  <si>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</si>
  <si>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</si>
  <si>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</si>
  <si>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</si>
  <si>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</si>
  <si>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</si>
  <si>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</si>
  <si>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</si>
  <si>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</si>
  <si>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</si>
  <si>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</si>
  <si>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</si>
  <si>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</si>
  <si>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</si>
  <si>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</si>
  <si>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</si>
  <si>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</si>
  <si>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</si>
  <si>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</si>
  <si>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</si>
  <si>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</si>
  <si>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</si>
  <si>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</si>
  <si>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</si>
  <si>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</si>
  <si>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</si>
  <si>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</si>
  <si>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</si>
  <si>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</si>
  <si>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</si>
  <si>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</si>
  <si>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</si>
  <si>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</si>
  <si>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</si>
  <si>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</si>
  <si>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</si>
  <si>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</si>
  <si>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</si>
  <si>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</si>
  <si>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</si>
  <si>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</si>
  <si>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</si>
  <si>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</si>
  <si>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</si>
  <si>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</si>
  <si>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</si>
  <si>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</si>
  <si>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</si>
  <si>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</si>
  <si>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</si>
  <si>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</si>
  <si>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</si>
  <si>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</si>
  <si>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</si>
  <si>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</si>
  <si>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</si>
  <si>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</si>
  <si>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</si>
  <si>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</si>
  <si>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</si>
  <si>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</si>
  <si>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</si>
  <si>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</si>
  <si>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</si>
  <si>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</si>
  <si>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</si>
  <si>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</si>
  <si>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</si>
  <si>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</si>
  <si>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</si>
  <si>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</si>
  <si>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</si>
  <si>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</si>
  <si>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</si>
  <si>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</si>
  <si>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</si>
  <si>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</si>
  <si>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</si>
  <si>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</si>
  <si>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</si>
  <si>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</si>
  <si>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</si>
  <si>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</si>
  <si>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</si>
  <si>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</si>
  <si>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</si>
  <si>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</si>
  <si>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</si>
  <si>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</si>
  <si>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</si>
  <si>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</si>
  <si>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</si>
  <si>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</si>
  <si>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</si>
  <si>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</si>
  <si>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</si>
  <si>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</si>
  <si>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</si>
  <si>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</si>
  <si>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</si>
  <si>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</si>
  <si>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</si>
  <si>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</si>
  <si>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</si>
  <si>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</si>
  <si>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</si>
  <si>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</si>
  <si>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</si>
  <si>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</si>
  <si>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</si>
  <si>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</si>
  <si>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</si>
  <si>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</si>
  <si>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</si>
  <si>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</si>
  <si>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</si>
  <si>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</si>
  <si>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</si>
  <si>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</si>
  <si>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</si>
  <si>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</si>
  <si>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</si>
  <si>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</si>
  <si>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</si>
  <si>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</si>
  <si>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</si>
  <si>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</si>
  <si>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</si>
  <si>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</si>
  <si>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</si>
  <si>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</si>
  <si>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</si>
  <si>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</si>
  <si>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</si>
  <si>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</si>
  <si>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</si>
  <si>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</si>
  <si>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</si>
  <si>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</si>
  <si>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</si>
  <si>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</si>
  <si>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</si>
  <si>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</si>
  <si>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</si>
  <si>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</si>
  <si>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</si>
  <si>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</si>
  <si>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</si>
  <si>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</si>
  <si>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</si>
  <si>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</si>
  <si>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</si>
  <si>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</si>
  <si>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</si>
  <si>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</si>
  <si>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６年   ６月  １３日</t>
    <phoneticPr fontId="3"/>
  </si>
  <si>
    <t>東京都杉並区高井戸東２－４－５</t>
  </si>
  <si>
    <t>ミサワリフォーム株式会社
代表取締役　下村　秀樹</t>
  </si>
  <si>
    <t>ミサワリフォーム株式会社　神奈川支社</t>
  </si>
  <si>
    <t>神奈川県横浜市戸塚区川上町９０－６　東戸塚ウエストビル４階</t>
  </si>
  <si>
    <t>03-5344-7514</t>
  </si>
  <si>
    <t>横浜市長</t>
  </si>
  <si>
    <t>06　総合工事業　（0661　建築リフォーム工事業）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</si>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</sst>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3" zoomScale="91" zoomScaleNormal="100" zoomScaleSheetLayoutView="91" workbookViewId="0">
      <selection activeCell="H63" sqref="H63"/>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459</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457</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456</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2885</v>
      </c>
      <c r="N48" s="586"/>
      <c r="O48" s="587"/>
    </row>
    <row r="49" spans="3:21" ht="18" customHeight="1" x14ac:dyDescent="0.15">
      <c r="C49" s="564" t="s">
        <v>11</v>
      </c>
      <c r="D49" s="565"/>
      <c r="E49" s="566"/>
      <c r="F49" s="619" t="s">
        <v>455</v>
      </c>
      <c r="G49" s="620"/>
      <c r="H49" s="620"/>
      <c r="I49" s="620"/>
      <c r="J49" s="620"/>
      <c r="K49" s="620"/>
      <c r="L49" s="471" t="s">
        <v>172</v>
      </c>
      <c r="M49" s="474"/>
      <c r="N49" s="588"/>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458</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5257</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137</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2280</v>
      </c>
      <c r="I63" s="293" t="s">
        <v>4</v>
      </c>
      <c r="J63" s="542" t="s">
        <v>324</v>
      </c>
      <c r="K63" s="543"/>
      <c r="L63" s="544"/>
      <c r="M63" s="534">
        <f>+別紙!AA14</f>
        <v>2280</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427</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2210</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3"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188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205</v>
      </c>
      <c r="E24" s="700"/>
      <c r="F24" s="700"/>
      <c r="G24" s="212" t="s">
        <v>198</v>
      </c>
      <c r="H24" s="678">
        <f>+F12</f>
        <v>188</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188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188</v>
      </c>
      <c r="Q27" s="683"/>
      <c r="R27" s="683"/>
      <c r="S27" s="683"/>
      <c r="T27" s="54" t="s">
        <v>38</v>
      </c>
      <c r="U27" s="74"/>
      <c r="V27" s="74"/>
      <c r="Y27" s="72" t="s">
        <v>39</v>
      </c>
      <c r="Z27" s="75"/>
      <c r="AH27" s="63"/>
      <c r="AI27" s="63"/>
      <c r="AJ27" s="63"/>
      <c r="AK27" s="63"/>
      <c r="AL27" s="646">
        <f>+AH18+P27</f>
        <v>188</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188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205</v>
      </c>
      <c r="E29" s="700"/>
      <c r="F29" s="700"/>
      <c r="G29" s="212" t="s">
        <v>198</v>
      </c>
      <c r="H29" s="678">
        <f>+AL27</f>
        <v>188</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5</v>
      </c>
      <c r="E30" s="700"/>
      <c r="F30" s="700"/>
      <c r="G30" s="212" t="s">
        <v>198</v>
      </c>
      <c r="H30" s="678">
        <f>+AL30</f>
        <v>2.4</v>
      </c>
      <c r="I30" s="679"/>
      <c r="J30" s="212" t="s">
        <v>198</v>
      </c>
      <c r="M30" s="652"/>
      <c r="P30" s="66"/>
      <c r="R30" s="682">
        <f>+ROUND(AA28,1)+ROUND(AA29,1)+ROUND(AA30,1)</f>
        <v>188</v>
      </c>
      <c r="S30" s="683"/>
      <c r="T30" s="683"/>
      <c r="U30" s="683"/>
      <c r="V30" s="54" t="s">
        <v>16</v>
      </c>
      <c r="Y30" s="684" t="s">
        <v>186</v>
      </c>
      <c r="Z30" s="685"/>
      <c r="AA30" s="640"/>
      <c r="AB30" s="641"/>
      <c r="AC30" s="641"/>
      <c r="AD30" s="641"/>
      <c r="AE30" s="641"/>
      <c r="AF30" s="54" t="s">
        <v>13</v>
      </c>
      <c r="AL30" s="632">
        <v>2.4</v>
      </c>
      <c r="AM30" s="633"/>
      <c r="AN30" s="633"/>
      <c r="AO30" s="633"/>
      <c r="AP30" s="62" t="s">
        <v>13</v>
      </c>
      <c r="AS30" s="677"/>
      <c r="AT30" s="674"/>
      <c r="AU30" s="674"/>
      <c r="AV30" s="675"/>
      <c r="AW30" s="503"/>
    </row>
    <row r="31" spans="2:49" ht="27" customHeight="1" thickTop="1" thickBot="1" x14ac:dyDescent="0.2">
      <c r="B31" s="711" t="s">
        <v>226</v>
      </c>
      <c r="C31" s="712"/>
      <c r="D31" s="700">
        <v>205</v>
      </c>
      <c r="E31" s="700"/>
      <c r="F31" s="700"/>
      <c r="G31" s="212" t="s">
        <v>198</v>
      </c>
      <c r="H31" s="678">
        <f>+AS24</f>
        <v>188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3"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59.8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68</v>
      </c>
      <c r="E24" s="700"/>
      <c r="F24" s="700"/>
      <c r="G24" s="212" t="s">
        <v>198</v>
      </c>
      <c r="H24" s="678">
        <f>+F12</f>
        <v>59.8</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59.8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59.8</v>
      </c>
      <c r="Q27" s="683"/>
      <c r="R27" s="683"/>
      <c r="S27" s="683"/>
      <c r="T27" s="54" t="s">
        <v>38</v>
      </c>
      <c r="U27" s="74"/>
      <c r="V27" s="74"/>
      <c r="Y27" s="72" t="s">
        <v>39</v>
      </c>
      <c r="Z27" s="75"/>
      <c r="AH27" s="63"/>
      <c r="AI27" s="63"/>
      <c r="AJ27" s="63"/>
      <c r="AK27" s="63"/>
      <c r="AL27" s="646">
        <f>+AH18+P27</f>
        <v>59.8</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59.8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68</v>
      </c>
      <c r="E29" s="700"/>
      <c r="F29" s="700"/>
      <c r="G29" s="212" t="s">
        <v>198</v>
      </c>
      <c r="H29" s="678">
        <f>+AL27</f>
        <v>59.8</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7</v>
      </c>
      <c r="E30" s="700"/>
      <c r="F30" s="700"/>
      <c r="G30" s="212" t="s">
        <v>198</v>
      </c>
      <c r="H30" s="678">
        <f>+AL30</f>
        <v>5.3</v>
      </c>
      <c r="I30" s="679"/>
      <c r="J30" s="212" t="s">
        <v>198</v>
      </c>
      <c r="M30" s="652"/>
      <c r="P30" s="66"/>
      <c r="R30" s="682">
        <f>+ROUND(AA28,1)+ROUND(AA29,1)+ROUND(AA30,1)</f>
        <v>59.8</v>
      </c>
      <c r="S30" s="683"/>
      <c r="T30" s="683"/>
      <c r="U30" s="683"/>
      <c r="V30" s="54" t="s">
        <v>16</v>
      </c>
      <c r="Y30" s="684" t="s">
        <v>186</v>
      </c>
      <c r="Z30" s="685"/>
      <c r="AA30" s="640"/>
      <c r="AB30" s="641"/>
      <c r="AC30" s="641"/>
      <c r="AD30" s="641"/>
      <c r="AE30" s="641"/>
      <c r="AF30" s="54" t="s">
        <v>13</v>
      </c>
      <c r="AL30" s="632">
        <v>5.3</v>
      </c>
      <c r="AM30" s="633"/>
      <c r="AN30" s="633"/>
      <c r="AO30" s="633"/>
      <c r="AP30" s="62" t="s">
        <v>13</v>
      </c>
      <c r="AS30" s="677"/>
      <c r="AT30" s="674"/>
      <c r="AU30" s="674"/>
      <c r="AV30" s="675"/>
      <c r="AW30" s="503"/>
    </row>
    <row r="31" spans="2:49" ht="27" customHeight="1" thickTop="1" thickBot="1" x14ac:dyDescent="0.2">
      <c r="B31" s="711" t="s">
        <v>226</v>
      </c>
      <c r="C31" s="712"/>
      <c r="D31" s="700">
        <v>68</v>
      </c>
      <c r="E31" s="700"/>
      <c r="F31" s="700"/>
      <c r="G31" s="212" t="s">
        <v>198</v>
      </c>
      <c r="H31" s="678">
        <f>+AS24</f>
        <v>59.8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3"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465.4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455</v>
      </c>
      <c r="E24" s="700"/>
      <c r="F24" s="700"/>
      <c r="G24" s="212" t="s">
        <v>198</v>
      </c>
      <c r="H24" s="678">
        <f>+F12</f>
        <v>465.4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465.4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465.4</v>
      </c>
      <c r="Q27" s="683"/>
      <c r="R27" s="683"/>
      <c r="S27" s="683"/>
      <c r="T27" s="54" t="s">
        <v>38</v>
      </c>
      <c r="U27" s="74"/>
      <c r="V27" s="74"/>
      <c r="Y27" s="72" t="s">
        <v>39</v>
      </c>
      <c r="Z27" s="75"/>
      <c r="AH27" s="63"/>
      <c r="AI27" s="63"/>
      <c r="AJ27" s="63"/>
      <c r="AK27" s="63"/>
      <c r="AL27" s="646">
        <f>+AH18+P27</f>
        <v>465.4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465.4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455</v>
      </c>
      <c r="E29" s="700"/>
      <c r="F29" s="700"/>
      <c r="G29" s="212" t="s">
        <v>198</v>
      </c>
      <c r="H29" s="678">
        <f>+AL27</f>
        <v>465.4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35</v>
      </c>
      <c r="E30" s="700"/>
      <c r="F30" s="700"/>
      <c r="G30" s="212" t="s">
        <v>198</v>
      </c>
      <c r="H30" s="678">
        <f>+AL30</f>
        <v>31.4</v>
      </c>
      <c r="I30" s="679"/>
      <c r="J30" s="212" t="s">
        <v>198</v>
      </c>
      <c r="M30" s="652"/>
      <c r="P30" s="66"/>
      <c r="R30" s="682">
        <f>+ROUND(AA28,1)+ROUND(AA29,1)+ROUND(AA30,1)</f>
        <v>465.4</v>
      </c>
      <c r="S30" s="683"/>
      <c r="T30" s="683"/>
      <c r="U30" s="683"/>
      <c r="V30" s="54" t="s">
        <v>16</v>
      </c>
      <c r="Y30" s="684" t="s">
        <v>186</v>
      </c>
      <c r="Z30" s="685"/>
      <c r="AA30" s="640"/>
      <c r="AB30" s="641"/>
      <c r="AC30" s="641"/>
      <c r="AD30" s="641"/>
      <c r="AE30" s="641"/>
      <c r="AF30" s="54" t="s">
        <v>13</v>
      </c>
      <c r="AL30" s="632">
        <v>31.4</v>
      </c>
      <c r="AM30" s="633"/>
      <c r="AN30" s="633"/>
      <c r="AO30" s="633"/>
      <c r="AP30" s="62" t="s">
        <v>13</v>
      </c>
      <c r="AS30" s="677"/>
      <c r="AT30" s="674"/>
      <c r="AU30" s="674"/>
      <c r="AV30" s="675"/>
      <c r="AW30" s="503"/>
    </row>
    <row r="31" spans="2:49" ht="27" customHeight="1" thickTop="1" thickBot="1" x14ac:dyDescent="0.2">
      <c r="B31" s="711" t="s">
        <v>226</v>
      </c>
      <c r="C31" s="712"/>
      <c r="D31" s="700">
        <v>455</v>
      </c>
      <c r="E31" s="700"/>
      <c r="F31" s="700"/>
      <c r="G31" s="212" t="s">
        <v>198</v>
      </c>
      <c r="H31" s="678">
        <f>+AS24</f>
        <v>465.4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3"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v>
      </c>
      <c r="E24" s="700"/>
      <c r="F24" s="700"/>
      <c r="G24" s="212" t="s">
        <v>198</v>
      </c>
      <c r="H24" s="678">
        <f>+F12</f>
        <v>4.8</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4.8</v>
      </c>
      <c r="Q27" s="683"/>
      <c r="R27" s="683"/>
      <c r="S27" s="683"/>
      <c r="T27" s="54" t="s">
        <v>38</v>
      </c>
      <c r="U27" s="74"/>
      <c r="V27" s="74"/>
      <c r="Y27" s="72" t="s">
        <v>39</v>
      </c>
      <c r="Z27" s="75"/>
      <c r="AH27" s="63"/>
      <c r="AI27" s="63"/>
      <c r="AJ27" s="63"/>
      <c r="AK27" s="63"/>
      <c r="AL27" s="646">
        <f>+AH18+P27</f>
        <v>4.8</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v>
      </c>
      <c r="E29" s="700"/>
      <c r="F29" s="700"/>
      <c r="G29" s="212" t="s">
        <v>198</v>
      </c>
      <c r="H29" s="678">
        <f>+AL27</f>
        <v>4.8</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v>
      </c>
      <c r="E30" s="700"/>
      <c r="F30" s="700"/>
      <c r="G30" s="212" t="s">
        <v>198</v>
      </c>
      <c r="H30" s="678">
        <f>+AL30</f>
        <v>1.7</v>
      </c>
      <c r="I30" s="679"/>
      <c r="J30" s="212" t="s">
        <v>198</v>
      </c>
      <c r="M30" s="652"/>
      <c r="P30" s="66"/>
      <c r="R30" s="682">
        <f>+ROUND(AA28,1)+ROUND(AA29,1)+ROUND(AA30,1)</f>
        <v>4.8</v>
      </c>
      <c r="S30" s="683"/>
      <c r="T30" s="683"/>
      <c r="U30" s="683"/>
      <c r="V30" s="54" t="s">
        <v>16</v>
      </c>
      <c r="Y30" s="684" t="s">
        <v>186</v>
      </c>
      <c r="Z30" s="685"/>
      <c r="AA30" s="640"/>
      <c r="AB30" s="641"/>
      <c r="AC30" s="641"/>
      <c r="AD30" s="641"/>
      <c r="AE30" s="641"/>
      <c r="AF30" s="54" t="s">
        <v>13</v>
      </c>
      <c r="AL30" s="632">
        <v>1.7</v>
      </c>
      <c r="AM30" s="633"/>
      <c r="AN30" s="633"/>
      <c r="AO30" s="633"/>
      <c r="AP30" s="62" t="s">
        <v>13</v>
      </c>
      <c r="AS30" s="677"/>
      <c r="AT30" s="674"/>
      <c r="AU30" s="674"/>
      <c r="AV30" s="675"/>
      <c r="AW30" s="503"/>
    </row>
    <row r="31" spans="2:49" ht="27" customHeight="1" thickTop="1" thickBot="1" x14ac:dyDescent="0.2">
      <c r="B31" s="711" t="s">
        <v>226</v>
      </c>
      <c r="C31" s="712"/>
      <c r="D31" s="700">
        <v>7</v>
      </c>
      <c r="E31" s="700"/>
      <c r="F31" s="700"/>
      <c r="G31" s="212" t="s">
        <v>198</v>
      </c>
      <c r="H31" s="678">
        <f>+AS24</f>
        <v>4.8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9"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252.4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345</v>
      </c>
      <c r="E24" s="700"/>
      <c r="F24" s="700"/>
      <c r="G24" s="212" t="s">
        <v>198</v>
      </c>
      <c r="H24" s="678">
        <f>+F12</f>
        <v>252.4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252.4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252.4</v>
      </c>
      <c r="Q27" s="683"/>
      <c r="R27" s="683"/>
      <c r="S27" s="683"/>
      <c r="T27" s="54" t="s">
        <v>38</v>
      </c>
      <c r="U27" s="74"/>
      <c r="V27" s="74"/>
      <c r="Y27" s="72" t="s">
        <v>39</v>
      </c>
      <c r="Z27" s="75"/>
      <c r="AH27" s="63"/>
      <c r="AI27" s="63"/>
      <c r="AJ27" s="63"/>
      <c r="AK27" s="63"/>
      <c r="AL27" s="646">
        <f>+AH18+P27</f>
        <v>252.4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252.4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345</v>
      </c>
      <c r="E29" s="700"/>
      <c r="F29" s="700"/>
      <c r="G29" s="212" t="s">
        <v>198</v>
      </c>
      <c r="H29" s="678">
        <f>+AL27</f>
        <v>252.4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13</v>
      </c>
      <c r="E30" s="700"/>
      <c r="F30" s="700"/>
      <c r="G30" s="212" t="s">
        <v>198</v>
      </c>
      <c r="H30" s="678">
        <f>+AL30</f>
        <v>8.8000000000000007</v>
      </c>
      <c r="I30" s="679"/>
      <c r="J30" s="212" t="s">
        <v>198</v>
      </c>
      <c r="M30" s="652"/>
      <c r="P30" s="66"/>
      <c r="R30" s="682">
        <f>+ROUND(AA28,1)+ROUND(AA29,1)+ROUND(AA30,1)</f>
        <v>252.4</v>
      </c>
      <c r="S30" s="683"/>
      <c r="T30" s="683"/>
      <c r="U30" s="683"/>
      <c r="V30" s="54" t="s">
        <v>16</v>
      </c>
      <c r="Y30" s="684" t="s">
        <v>186</v>
      </c>
      <c r="Z30" s="685"/>
      <c r="AA30" s="640"/>
      <c r="AB30" s="641"/>
      <c r="AC30" s="641"/>
      <c r="AD30" s="641"/>
      <c r="AE30" s="641"/>
      <c r="AF30" s="54" t="s">
        <v>13</v>
      </c>
      <c r="AL30" s="632">
        <v>8.8000000000000007</v>
      </c>
      <c r="AM30" s="633"/>
      <c r="AN30" s="633"/>
      <c r="AO30" s="633"/>
      <c r="AP30" s="62" t="s">
        <v>13</v>
      </c>
      <c r="AS30" s="677"/>
      <c r="AT30" s="674"/>
      <c r="AU30" s="674"/>
      <c r="AV30" s="675"/>
      <c r="AW30" s="503"/>
    </row>
    <row r="31" spans="2:49" ht="27" customHeight="1" thickTop="1" thickBot="1" x14ac:dyDescent="0.2">
      <c r="B31" s="711" t="s">
        <v>226</v>
      </c>
      <c r="C31" s="712"/>
      <c r="D31" s="700">
        <v>345</v>
      </c>
      <c r="E31" s="700"/>
      <c r="F31" s="700"/>
      <c r="G31" s="212" t="s">
        <v>198</v>
      </c>
      <c r="H31" s="678">
        <f>+AS24</f>
        <v>252.4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3" zoomScaleNormal="100" workbookViewId="0">
      <selection activeCell="AO22" sqref="AO2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299.7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450</v>
      </c>
      <c r="E24" s="700"/>
      <c r="F24" s="700"/>
      <c r="G24" s="212" t="s">
        <v>198</v>
      </c>
      <c r="H24" s="678">
        <f>+F12</f>
        <v>299.7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269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299.7</v>
      </c>
      <c r="Q27" s="683"/>
      <c r="R27" s="683"/>
      <c r="S27" s="683"/>
      <c r="T27" s="54" t="s">
        <v>38</v>
      </c>
      <c r="U27" s="74"/>
      <c r="V27" s="74"/>
      <c r="Y27" s="72" t="s">
        <v>39</v>
      </c>
      <c r="Z27" s="75"/>
      <c r="AH27" s="63"/>
      <c r="AI27" s="63"/>
      <c r="AJ27" s="63"/>
      <c r="AK27" s="63"/>
      <c r="AL27" s="646">
        <f>+AH18+P27</f>
        <v>299.7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269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450</v>
      </c>
      <c r="E29" s="700"/>
      <c r="F29" s="700"/>
      <c r="G29" s="212" t="s">
        <v>198</v>
      </c>
      <c r="H29" s="678">
        <f>+AL27</f>
        <v>299.7</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70</v>
      </c>
      <c r="E30" s="700"/>
      <c r="F30" s="700"/>
      <c r="G30" s="212" t="s">
        <v>198</v>
      </c>
      <c r="H30" s="678">
        <f>+AL30</f>
        <v>18.5</v>
      </c>
      <c r="I30" s="679"/>
      <c r="J30" s="212" t="s">
        <v>198</v>
      </c>
      <c r="M30" s="652"/>
      <c r="P30" s="66"/>
      <c r="R30" s="682">
        <f>+ROUND(AA28,1)+ROUND(AA29,1)+ROUND(AA30,1)</f>
        <v>269</v>
      </c>
      <c r="S30" s="683"/>
      <c r="T30" s="683"/>
      <c r="U30" s="683"/>
      <c r="V30" s="54" t="s">
        <v>16</v>
      </c>
      <c r="Y30" s="684" t="s">
        <v>186</v>
      </c>
      <c r="Z30" s="685"/>
      <c r="AA30" s="640"/>
      <c r="AB30" s="641"/>
      <c r="AC30" s="641"/>
      <c r="AD30" s="641"/>
      <c r="AE30" s="641"/>
      <c r="AF30" s="54" t="s">
        <v>13</v>
      </c>
      <c r="AL30" s="632">
        <v>18.5</v>
      </c>
      <c r="AM30" s="633"/>
      <c r="AN30" s="633"/>
      <c r="AO30" s="633"/>
      <c r="AP30" s="62" t="s">
        <v>13</v>
      </c>
      <c r="AS30" s="677"/>
      <c r="AT30" s="674"/>
      <c r="AU30" s="674"/>
      <c r="AV30" s="675"/>
      <c r="AW30" s="503"/>
    </row>
    <row r="31" spans="2:49" ht="27" customHeight="1" thickTop="1" thickBot="1" x14ac:dyDescent="0.2">
      <c r="B31" s="711" t="s">
        <v>226</v>
      </c>
      <c r="C31" s="712"/>
      <c r="D31" s="700">
        <v>450</v>
      </c>
      <c r="E31" s="700"/>
      <c r="F31" s="700"/>
      <c r="G31" s="212" t="s">
        <v>198</v>
      </c>
      <c r="H31" s="678">
        <f>+AS24</f>
        <v>269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30.7</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4"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373.4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540</v>
      </c>
      <c r="E24" s="700"/>
      <c r="F24" s="700"/>
      <c r="G24" s="212" t="s">
        <v>198</v>
      </c>
      <c r="H24" s="678">
        <f>+F12</f>
        <v>373.4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298.7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373.4</v>
      </c>
      <c r="Q27" s="683"/>
      <c r="R27" s="683"/>
      <c r="S27" s="683"/>
      <c r="T27" s="54" t="s">
        <v>38</v>
      </c>
      <c r="U27" s="74"/>
      <c r="V27" s="74"/>
      <c r="Y27" s="72" t="s">
        <v>39</v>
      </c>
      <c r="Z27" s="75"/>
      <c r="AH27" s="63"/>
      <c r="AI27" s="63"/>
      <c r="AJ27" s="63"/>
      <c r="AK27" s="63"/>
      <c r="AL27" s="646">
        <f>+AH18+P27</f>
        <v>373.4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298.7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540</v>
      </c>
      <c r="E29" s="700"/>
      <c r="F29" s="700"/>
      <c r="G29" s="212" t="s">
        <v>198</v>
      </c>
      <c r="H29" s="678">
        <f>+AL27</f>
        <v>373.4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185</v>
      </c>
      <c r="E30" s="700"/>
      <c r="F30" s="700"/>
      <c r="G30" s="212" t="s">
        <v>198</v>
      </c>
      <c r="H30" s="678">
        <f>+AL30</f>
        <v>117.9</v>
      </c>
      <c r="I30" s="679"/>
      <c r="J30" s="212" t="s">
        <v>198</v>
      </c>
      <c r="M30" s="652"/>
      <c r="P30" s="66"/>
      <c r="R30" s="682">
        <f>+ROUND(AA28,1)+ROUND(AA29,1)+ROUND(AA30,1)</f>
        <v>298.7</v>
      </c>
      <c r="S30" s="683"/>
      <c r="T30" s="683"/>
      <c r="U30" s="683"/>
      <c r="V30" s="54" t="s">
        <v>16</v>
      </c>
      <c r="Y30" s="684" t="s">
        <v>186</v>
      </c>
      <c r="Z30" s="685"/>
      <c r="AA30" s="640"/>
      <c r="AB30" s="641"/>
      <c r="AC30" s="641"/>
      <c r="AD30" s="641"/>
      <c r="AE30" s="641"/>
      <c r="AF30" s="54" t="s">
        <v>13</v>
      </c>
      <c r="AL30" s="632">
        <v>117.9</v>
      </c>
      <c r="AM30" s="633"/>
      <c r="AN30" s="633"/>
      <c r="AO30" s="633"/>
      <c r="AP30" s="62" t="s">
        <v>13</v>
      </c>
      <c r="AS30" s="677"/>
      <c r="AT30" s="674"/>
      <c r="AU30" s="674"/>
      <c r="AV30" s="675"/>
      <c r="AW30" s="503"/>
    </row>
    <row r="31" spans="2:49" ht="27" customHeight="1" thickTop="1" thickBot="1" x14ac:dyDescent="0.2">
      <c r="B31" s="711" t="s">
        <v>226</v>
      </c>
      <c r="C31" s="712"/>
      <c r="D31" s="700">
        <v>470</v>
      </c>
      <c r="E31" s="700"/>
      <c r="F31" s="700"/>
      <c r="G31" s="212" t="s">
        <v>198</v>
      </c>
      <c r="H31" s="678">
        <f>+AS24</f>
        <v>298.7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74.7</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3" zoomScaleNormal="100" workbookViewId="0">
      <selection activeCell="AS27" sqref="AS27:AU2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ミサワリフォーム株式会社　神奈川支社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187.3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210</v>
      </c>
      <c r="E24" s="700"/>
      <c r="F24" s="700"/>
      <c r="G24" s="212" t="s">
        <v>198</v>
      </c>
      <c r="H24" s="678">
        <f>+F12</f>
        <v>187.3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187.3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187.3</v>
      </c>
      <c r="Q27" s="683"/>
      <c r="R27" s="683"/>
      <c r="S27" s="683"/>
      <c r="T27" s="54" t="s">
        <v>38</v>
      </c>
      <c r="U27" s="74"/>
      <c r="V27" s="74"/>
      <c r="Y27" s="72" t="s">
        <v>39</v>
      </c>
      <c r="Z27" s="75"/>
      <c r="AH27" s="63"/>
      <c r="AI27" s="63"/>
      <c r="AJ27" s="63"/>
      <c r="AK27" s="63"/>
      <c r="AL27" s="646">
        <f>+AH18+P27</f>
        <v>187.3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187.3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210</v>
      </c>
      <c r="E29" s="700"/>
      <c r="F29" s="700"/>
      <c r="G29" s="212" t="s">
        <v>198</v>
      </c>
      <c r="H29" s="678">
        <f>+AL27</f>
        <v>187.3</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110</v>
      </c>
      <c r="E30" s="700"/>
      <c r="F30" s="700"/>
      <c r="G30" s="212" t="s">
        <v>198</v>
      </c>
      <c r="H30" s="678">
        <f>+AL30</f>
        <v>109.4</v>
      </c>
      <c r="I30" s="679"/>
      <c r="J30" s="212" t="s">
        <v>198</v>
      </c>
      <c r="M30" s="652"/>
      <c r="P30" s="66"/>
      <c r="R30" s="682">
        <f>+ROUND(AA28,1)+ROUND(AA29,1)+ROUND(AA30,1)</f>
        <v>187.3</v>
      </c>
      <c r="S30" s="683"/>
      <c r="T30" s="683"/>
      <c r="U30" s="683"/>
      <c r="V30" s="54" t="s">
        <v>16</v>
      </c>
      <c r="Y30" s="684" t="s">
        <v>186</v>
      </c>
      <c r="Z30" s="685"/>
      <c r="AA30" s="640"/>
      <c r="AB30" s="641"/>
      <c r="AC30" s="641"/>
      <c r="AD30" s="641"/>
      <c r="AE30" s="641"/>
      <c r="AF30" s="54" t="s">
        <v>13</v>
      </c>
      <c r="AL30" s="632">
        <v>109.4</v>
      </c>
      <c r="AM30" s="633"/>
      <c r="AN30" s="633"/>
      <c r="AO30" s="633"/>
      <c r="AP30" s="62" t="s">
        <v>13</v>
      </c>
      <c r="AS30" s="677"/>
      <c r="AT30" s="674"/>
      <c r="AU30" s="674"/>
      <c r="AV30" s="675"/>
      <c r="AW30" s="503"/>
    </row>
    <row r="31" spans="2:49" ht="27" customHeight="1" thickTop="1" thickBot="1" x14ac:dyDescent="0.2">
      <c r="B31" s="711" t="s">
        <v>226</v>
      </c>
      <c r="C31" s="712"/>
      <c r="D31" s="700">
        <v>210</v>
      </c>
      <c r="E31" s="700"/>
      <c r="F31" s="700"/>
      <c r="G31" s="212" t="s">
        <v>198</v>
      </c>
      <c r="H31" s="678">
        <f>+AS24</f>
        <v>187.3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ミサワリフォーム株式会社　神奈川支社</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205</v>
      </c>
      <c r="M9" s="393">
        <f>IF(OR(ｷ.紙くず!D24&gt;0,ｷ.紙くず!D24&lt;0),ｷ.紙くず!D24,IF(M$19&gt;0,"0",0))</f>
        <v>68</v>
      </c>
      <c r="N9" s="393">
        <f>IF(OR(ｸ.木くず!D24&gt;0,ｸ.木くず!D24&lt;0),ｸ.木くず!D24,IF(N$19&gt;0,"0",0))</f>
        <v>455</v>
      </c>
      <c r="O9" s="393">
        <f>IF(OR(ｹ.繊維くず!D24&gt;0,ｹ.繊維くず!D24&lt;0),ｹ.繊維くず!D24,IF(O$19&gt;0,"0",0))</f>
        <v>7</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345</v>
      </c>
      <c r="T9" s="393">
        <f>IF(OR(ｾ.ｶﾞﾗｽ･ｺﾝｸﾘ･陶磁器くず!D24&gt;0,ｾ.ｶﾞﾗｽ･ｺﾝｸﾘ･陶磁器くず!D24&lt;0),ｾ.ｶﾞﾗｽ･ｺﾝｸﾘ･陶磁器くず!D24,IF(T$19&gt;0,"0",0))</f>
        <v>450</v>
      </c>
      <c r="U9" s="393">
        <f>IF(OR(ｿ.鉱さい!D24&gt;0,ｿ.鉱さい!D24&lt;0),ｿ.鉱さい!D24,IF(U$19&gt;0,"0",0))</f>
        <v>0</v>
      </c>
      <c r="V9" s="393">
        <f>IF(OR(ﾀ.がれき類!D24&gt;0,ﾀ.がれき類!D24&lt;0),ﾀ.がれき類!D24,IF(V$19&gt;0,"0",0))</f>
        <v>540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210</v>
      </c>
      <c r="AA9" s="395">
        <f>IF(SUM(G9:Z9)&gt;0,SUM(G9:Z9),IF(AA$19&gt;0,"0",0))</f>
        <v>2280</v>
      </c>
    </row>
    <row r="10" spans="2:27" ht="24" customHeight="1" x14ac:dyDescent="0.15">
      <c r="B10" s="184" t="s">
        <v>352</v>
      </c>
      <c r="C10" s="779" t="s">
        <v>320</v>
      </c>
      <c r="D10" s="779"/>
      <c r="E10" s="779"/>
      <c r="F10" s="780"/>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205</v>
      </c>
      <c r="M14" s="399">
        <f>IF(OR(ｷ.紙くず!D29&gt;0,ｷ.紙くず!D29&lt;0),ｷ.紙くず!D29,IF(M$19&gt;0,"0",0))</f>
        <v>68</v>
      </c>
      <c r="N14" s="399">
        <f>IF(OR(ｸ.木くず!D29&gt;0,ｸ.木くず!D29&lt;0),ｸ.木くず!D29,IF(N$19&gt;0,"0",0))</f>
        <v>455</v>
      </c>
      <c r="O14" s="399">
        <f>IF(OR(ｹ.繊維くず!D29&gt;0,ｹ.繊維くず!D29&lt;0),ｹ.繊維くず!D29,IF(O$19&gt;0,"0",0))</f>
        <v>7</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345</v>
      </c>
      <c r="T14" s="399">
        <f>IF(OR(ｾ.ｶﾞﾗｽ･ｺﾝｸﾘ･陶磁器くず!D29&gt;0,ｾ.ｶﾞﾗｽ･ｺﾝｸﾘ･陶磁器くず!D29&lt;0),ｾ.ｶﾞﾗｽ･ｺﾝｸﾘ･陶磁器くず!D29,IF(T$19&gt;0,"0",0))</f>
        <v>450</v>
      </c>
      <c r="U14" s="399">
        <f>IF(OR(ｿ.鉱さい!D29&gt;0,ｿ.鉱さい!D29&lt;0),ｿ.鉱さい!D29,IF(U$19&gt;0,"0",0))</f>
        <v>0</v>
      </c>
      <c r="V14" s="399">
        <f>IF(OR(ﾀ.がれき類!D29&gt;0,ﾀ.がれき類!D29&lt;0),ﾀ.がれき類!D29,IF(V$19&gt;0,"0",0))</f>
        <v>540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210</v>
      </c>
      <c r="AA14" s="401">
        <f t="shared" si="0"/>
        <v>2280</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5</v>
      </c>
      <c r="M15" s="399">
        <f>IF(OR(ｷ.紙くず!D30&gt;0,ｷ.紙くず!D30&lt;0),ｷ.紙くず!D30,IF(M$19&gt;0,"0",0))</f>
        <v>7</v>
      </c>
      <c r="N15" s="399">
        <f>IF(OR(ｸ.木くず!D30&gt;0,ｸ.木くず!D30&lt;0),ｸ.木くず!D30,IF(N$19&gt;0,"0",0))</f>
        <v>35</v>
      </c>
      <c r="O15" s="399">
        <f>IF(OR(ｹ.繊維くず!D30&gt;0,ｹ.繊維くず!D30&lt;0),ｹ.繊維くず!D30,IF(O$19&gt;0,"0",0))</f>
        <v>2</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13</v>
      </c>
      <c r="T15" s="399">
        <f>IF(OR(ｾ.ｶﾞﾗｽ･ｺﾝｸﾘ･陶磁器くず!D30&gt;0,ｾ.ｶﾞﾗｽ･ｺﾝｸﾘ･陶磁器くず!D30&lt;0),ｾ.ｶﾞﾗｽ･ｺﾝｸﾘ･陶磁器くず!D30,IF(T$19&gt;0,"0",0))</f>
        <v>70</v>
      </c>
      <c r="U15" s="399">
        <f>IF(OR(ｿ.鉱さい!D30&gt;0,ｿ.鉱さい!D30&lt;0),ｿ.鉱さい!D30,IF(U$19&gt;0,"0",0))</f>
        <v>0</v>
      </c>
      <c r="V15" s="399">
        <f>IF(OR(ﾀ.がれき類!D30&gt;0,ﾀ.がれき類!D30&lt;0),ﾀ.がれき類!D30,IF(V$19&gt;0,"0",0))</f>
        <v>185</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110</v>
      </c>
      <c r="AA15" s="401">
        <f t="shared" si="0"/>
        <v>427</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205</v>
      </c>
      <c r="M16" s="399">
        <f>IF(OR(ｷ.紙くず!D31&gt;0,ｷ.紙くず!D31&lt;0),ｷ.紙くず!D31,IF(M$19&gt;0,"0",0))</f>
        <v>68</v>
      </c>
      <c r="N16" s="399">
        <f>IF(OR(ｸ.木くず!D31&gt;0,ｸ.木くず!D31&lt;0),ｸ.木くず!D31,IF(N$19&gt;0,"0",0))</f>
        <v>455</v>
      </c>
      <c r="O16" s="399">
        <f>IF(OR(ｹ.繊維くず!D31&gt;0,ｹ.繊維くず!D31&lt;0),ｹ.繊維くず!D31,IF(O$19&gt;0,"0",0))</f>
        <v>7</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345</v>
      </c>
      <c r="T16" s="399">
        <f>IF(OR(ｾ.ｶﾞﾗｽ･ｺﾝｸﾘ･陶磁器くず!D31&gt;0,ｾ.ｶﾞﾗｽ･ｺﾝｸﾘ･陶磁器くず!D31&lt;0),ｾ.ｶﾞﾗｽ･ｺﾝｸﾘ･陶磁器くず!D31,IF(T$19&gt;0,"0",0))</f>
        <v>450</v>
      </c>
      <c r="U16" s="399">
        <f>IF(OR(ｿ.鉱さい!D31&gt;0,ｿ.鉱さい!D31&lt;0),ｿ.鉱さい!D31,IF(U$19&gt;0,"0",0))</f>
        <v>0</v>
      </c>
      <c r="V16" s="399">
        <f>IF(OR(ﾀ.がれき類!D31&gt;0,ﾀ.がれき類!D31&lt;0),ﾀ.がれき類!D31,IF(V$19&gt;0,"0",0))</f>
        <v>470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210</v>
      </c>
      <c r="AA16" s="401">
        <f t="shared" si="0"/>
        <v>2210</v>
      </c>
    </row>
    <row r="17" spans="2:27" ht="24" customHeight="1" x14ac:dyDescent="0.15">
      <c r="B17" s="184"/>
      <c r="C17" s="781" t="s">
        <v>428</v>
      </c>
      <c r="D17" s="781"/>
      <c r="E17" s="781"/>
      <c r="F17" s="782"/>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0</v>
      </c>
      <c r="I19" s="405">
        <f t="shared" si="1"/>
        <v>0</v>
      </c>
      <c r="J19" s="405">
        <f t="shared" si="1"/>
        <v>0</v>
      </c>
      <c r="K19" s="405">
        <f t="shared" si="1"/>
        <v>0</v>
      </c>
      <c r="L19" s="405">
        <f t="shared" si="1"/>
        <v>188</v>
      </c>
      <c r="M19" s="405">
        <f t="shared" si="1"/>
        <v>59.8</v>
      </c>
      <c r="N19" s="405">
        <f t="shared" si="1"/>
        <v>465.4</v>
      </c>
      <c r="O19" s="405">
        <f t="shared" si="1"/>
        <v>4.8</v>
      </c>
      <c r="P19" s="405">
        <f t="shared" si="1"/>
        <v>0</v>
      </c>
      <c r="Q19" s="405">
        <f t="shared" si="1"/>
        <v>0</v>
      </c>
      <c r="R19" s="405">
        <f t="shared" si="1"/>
        <v>0</v>
      </c>
      <c r="S19" s="405">
        <f t="shared" si="1"/>
        <v>252.4</v>
      </c>
      <c r="T19" s="405">
        <f t="shared" si="1"/>
        <v>299.7</v>
      </c>
      <c r="U19" s="405">
        <f t="shared" si="1"/>
        <v>0</v>
      </c>
      <c r="V19" s="405">
        <f t="shared" si="1"/>
        <v>373.4</v>
      </c>
      <c r="W19" s="405">
        <f t="shared" si="1"/>
        <v>0</v>
      </c>
      <c r="X19" s="405">
        <f t="shared" si="1"/>
        <v>0</v>
      </c>
      <c r="Y19" s="405">
        <f t="shared" si="1"/>
        <v>0</v>
      </c>
      <c r="Z19" s="406">
        <f t="shared" si="1"/>
        <v>187.3</v>
      </c>
      <c r="AA19" s="407">
        <f t="shared" ref="AA19:AA25" si="2">SUM(G19:Z19)</f>
        <v>1830.8</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v>
      </c>
      <c r="I37" s="441">
        <f t="shared" si="8"/>
        <v>0</v>
      </c>
      <c r="J37" s="441">
        <f t="shared" si="8"/>
        <v>0</v>
      </c>
      <c r="K37" s="441">
        <f t="shared" si="8"/>
        <v>0</v>
      </c>
      <c r="L37" s="441">
        <f t="shared" si="8"/>
        <v>188</v>
      </c>
      <c r="M37" s="441">
        <f t="shared" si="8"/>
        <v>59.8</v>
      </c>
      <c r="N37" s="441">
        <f t="shared" si="8"/>
        <v>465.4</v>
      </c>
      <c r="O37" s="441">
        <f t="shared" si="8"/>
        <v>4.8</v>
      </c>
      <c r="P37" s="441">
        <f t="shared" si="8"/>
        <v>0</v>
      </c>
      <c r="Q37" s="441">
        <f t="shared" si="8"/>
        <v>0</v>
      </c>
      <c r="R37" s="441">
        <f t="shared" si="8"/>
        <v>0</v>
      </c>
      <c r="S37" s="441">
        <f t="shared" si="8"/>
        <v>252.4</v>
      </c>
      <c r="T37" s="441">
        <f t="shared" si="8"/>
        <v>299.7</v>
      </c>
      <c r="U37" s="441">
        <f t="shared" si="8"/>
        <v>0</v>
      </c>
      <c r="V37" s="441">
        <f t="shared" si="8"/>
        <v>373.4</v>
      </c>
      <c r="W37" s="441">
        <f t="shared" si="8"/>
        <v>0</v>
      </c>
      <c r="X37" s="441">
        <f t="shared" si="8"/>
        <v>0</v>
      </c>
      <c r="Y37" s="441">
        <f t="shared" si="8"/>
        <v>0</v>
      </c>
      <c r="Z37" s="442">
        <f t="shared" si="8"/>
        <v>187.3</v>
      </c>
      <c r="AA37" s="443">
        <f t="shared" si="4"/>
        <v>1830.8</v>
      </c>
    </row>
    <row r="38" spans="2:27" ht="24" customHeight="1" x14ac:dyDescent="0.15">
      <c r="B38" s="182"/>
      <c r="C38" s="752"/>
      <c r="D38" s="225"/>
      <c r="E38" s="223" t="s">
        <v>262</v>
      </c>
      <c r="F38" s="469"/>
      <c r="G38" s="432">
        <f t="shared" ref="G38:Z38" si="9">SUM(G39:G41)</f>
        <v>0</v>
      </c>
      <c r="H38" s="432">
        <f t="shared" si="9"/>
        <v>0</v>
      </c>
      <c r="I38" s="432">
        <f t="shared" si="9"/>
        <v>0</v>
      </c>
      <c r="J38" s="432">
        <f t="shared" si="9"/>
        <v>0</v>
      </c>
      <c r="K38" s="432">
        <f t="shared" si="9"/>
        <v>0</v>
      </c>
      <c r="L38" s="432">
        <f t="shared" si="9"/>
        <v>188</v>
      </c>
      <c r="M38" s="432">
        <f t="shared" si="9"/>
        <v>59.8</v>
      </c>
      <c r="N38" s="432">
        <f t="shared" si="9"/>
        <v>465.4</v>
      </c>
      <c r="O38" s="432">
        <f t="shared" si="9"/>
        <v>4.8</v>
      </c>
      <c r="P38" s="432">
        <f t="shared" si="9"/>
        <v>0</v>
      </c>
      <c r="Q38" s="432">
        <f t="shared" si="9"/>
        <v>0</v>
      </c>
      <c r="R38" s="432">
        <f t="shared" si="9"/>
        <v>0</v>
      </c>
      <c r="S38" s="432">
        <f t="shared" si="9"/>
        <v>252.4</v>
      </c>
      <c r="T38" s="432">
        <f t="shared" si="9"/>
        <v>269</v>
      </c>
      <c r="U38" s="432">
        <f t="shared" si="9"/>
        <v>0</v>
      </c>
      <c r="V38" s="432">
        <f t="shared" si="9"/>
        <v>298.7</v>
      </c>
      <c r="W38" s="432">
        <f t="shared" si="9"/>
        <v>0</v>
      </c>
      <c r="X38" s="432">
        <f t="shared" si="9"/>
        <v>0</v>
      </c>
      <c r="Y38" s="432">
        <f t="shared" si="9"/>
        <v>0</v>
      </c>
      <c r="Z38" s="433">
        <f t="shared" si="9"/>
        <v>187.3</v>
      </c>
      <c r="AA38" s="434">
        <f t="shared" si="4"/>
        <v>1725.4</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188</v>
      </c>
      <c r="M39" s="435">
        <f>+ｷ.紙くず!$AA$28</f>
        <v>59.8</v>
      </c>
      <c r="N39" s="435">
        <f>+ｸ.木くず!$AA$28</f>
        <v>465.4</v>
      </c>
      <c r="O39" s="435">
        <f>+ｹ.繊維くず!$AA$28</f>
        <v>4.8</v>
      </c>
      <c r="P39" s="435">
        <f>+ｺ.動植物性残さ!$AA$28</f>
        <v>0</v>
      </c>
      <c r="Q39" s="435">
        <f>+ｻ.動物系固形不要物!$AA$28</f>
        <v>0</v>
      </c>
      <c r="R39" s="435">
        <f>+ｼ.ｺﾞﾑくず!$AA$28</f>
        <v>0</v>
      </c>
      <c r="S39" s="435">
        <f>+ｽ.金属くず!$AA$28</f>
        <v>252.4</v>
      </c>
      <c r="T39" s="435">
        <f>+ｾ.ｶﾞﾗｽ･ｺﾝｸﾘ･陶磁器くず!$AA$28</f>
        <v>269</v>
      </c>
      <c r="U39" s="435">
        <f>+ｿ.鉱さい!$AA$28</f>
        <v>0</v>
      </c>
      <c r="V39" s="435">
        <f>+ﾀ.がれき類!$AA$28</f>
        <v>298.7</v>
      </c>
      <c r="W39" s="435">
        <f>+ﾁ.動物のふん尿!$AA$28</f>
        <v>0</v>
      </c>
      <c r="X39" s="435">
        <f>+ﾂ.動物の死体!$AA$28</f>
        <v>0</v>
      </c>
      <c r="Y39" s="435">
        <f>+ﾃ.ばいじん!$AA$28</f>
        <v>0</v>
      </c>
      <c r="Z39" s="436">
        <f>+ﾄ.混合廃棄物その他!$AA$28</f>
        <v>187.3</v>
      </c>
      <c r="AA39" s="437">
        <f t="shared" si="4"/>
        <v>1725.4</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30.7</v>
      </c>
      <c r="U42" s="438">
        <f>+ｿ.鉱さい!$R$33</f>
        <v>0</v>
      </c>
      <c r="V42" s="438">
        <f>+ﾀ.がれき類!$R$33</f>
        <v>74.7</v>
      </c>
      <c r="W42" s="438">
        <f>+ﾁ.動物のふん尿!$R$33</f>
        <v>0</v>
      </c>
      <c r="X42" s="438">
        <f>+ﾂ.動物の死体!$R$33</f>
        <v>0</v>
      </c>
      <c r="Y42" s="438">
        <f>+ﾃ.ばいじん!$R$33</f>
        <v>0</v>
      </c>
      <c r="Z42" s="439">
        <f>+ﾄ.混合廃棄物その他!$R$33</f>
        <v>0</v>
      </c>
      <c r="AA42" s="440">
        <f>SUM(G42:Z42)</f>
        <v>105.4</v>
      </c>
    </row>
    <row r="43" spans="2:27" ht="24" customHeight="1" x14ac:dyDescent="0.15">
      <c r="B43" s="182"/>
      <c r="C43" s="135" t="s">
        <v>237</v>
      </c>
      <c r="D43" s="757" t="s">
        <v>294</v>
      </c>
      <c r="E43" s="757"/>
      <c r="F43" s="758"/>
      <c r="G43" s="444">
        <f>+ｱ.燃え殻!$AL$27</f>
        <v>0</v>
      </c>
      <c r="H43" s="444">
        <f>+ｲ.汚泥!$AL$27</f>
        <v>0</v>
      </c>
      <c r="I43" s="444">
        <f>+ｳ.廃油!$AL$27</f>
        <v>0</v>
      </c>
      <c r="J43" s="444">
        <f>+ｴ.廃酸!$AL$27</f>
        <v>0</v>
      </c>
      <c r="K43" s="444">
        <f>+ｵ.廃ｱﾙｶﾘ!$AL$27</f>
        <v>0</v>
      </c>
      <c r="L43" s="444">
        <f>+ｶ.廃ﾌﾟﾗ類!$AL$27</f>
        <v>188</v>
      </c>
      <c r="M43" s="444">
        <f>+ｷ.紙くず!$AL$27</f>
        <v>59.8</v>
      </c>
      <c r="N43" s="444">
        <f>+ｸ.木くず!$AL$27</f>
        <v>465.4</v>
      </c>
      <c r="O43" s="444">
        <f>+ｹ.繊維くず!$AL$27</f>
        <v>4.8</v>
      </c>
      <c r="P43" s="444">
        <f>+ｺ.動植物性残さ!$AL$27</f>
        <v>0</v>
      </c>
      <c r="Q43" s="444">
        <f>+ｻ.動物系固形不要物!$AL$27</f>
        <v>0</v>
      </c>
      <c r="R43" s="444">
        <f>+ｼ.ｺﾞﾑくず!$AL$27</f>
        <v>0</v>
      </c>
      <c r="S43" s="444">
        <f>+ｽ.金属くず!$AL$27</f>
        <v>252.4</v>
      </c>
      <c r="T43" s="444">
        <f>+ｾ.ｶﾞﾗｽ･ｺﾝｸﾘ･陶磁器くず!$AL$27</f>
        <v>299.7</v>
      </c>
      <c r="U43" s="444">
        <f>+ｿ.鉱さい!$AL$27</f>
        <v>0</v>
      </c>
      <c r="V43" s="444">
        <f>+ﾀ.がれき類!$AL$27</f>
        <v>373.4</v>
      </c>
      <c r="W43" s="444">
        <f>+ﾁ.動物のふん尿!$AL$27</f>
        <v>0</v>
      </c>
      <c r="X43" s="444">
        <f>+ﾂ.動物の死体!$AL$27</f>
        <v>0</v>
      </c>
      <c r="Y43" s="444">
        <f>+ﾃ.ばいじん!$AL$27</f>
        <v>0</v>
      </c>
      <c r="Z43" s="445">
        <f>+ﾄ.混合廃棄物その他!$AL$27</f>
        <v>187.3</v>
      </c>
      <c r="AA43" s="446">
        <f t="shared" si="4"/>
        <v>1830.8</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2.4</v>
      </c>
      <c r="M44" s="447">
        <f>+ｷ.紙くず!$AL$30</f>
        <v>5.3</v>
      </c>
      <c r="N44" s="447">
        <f>+ｸ.木くず!$AL$30</f>
        <v>31.4</v>
      </c>
      <c r="O44" s="447">
        <f>+ｹ.繊維くず!$AL$30</f>
        <v>1.7</v>
      </c>
      <c r="P44" s="447">
        <f>+ｺ.動植物性残さ!$AL$30</f>
        <v>0</v>
      </c>
      <c r="Q44" s="447">
        <f>+ｻ.動物系固形不要物!$AL$30</f>
        <v>0</v>
      </c>
      <c r="R44" s="447">
        <f>+ｼ.ｺﾞﾑくず!$AL$30</f>
        <v>0</v>
      </c>
      <c r="S44" s="447">
        <f>+ｽ.金属くず!$AL$30</f>
        <v>8.8000000000000007</v>
      </c>
      <c r="T44" s="447">
        <f>+ｾ.ｶﾞﾗｽ･ｺﾝｸﾘ･陶磁器くず!$AL$30</f>
        <v>18.5</v>
      </c>
      <c r="U44" s="447">
        <f>+ｿ.鉱さい!$AL$30</f>
        <v>0</v>
      </c>
      <c r="V44" s="447">
        <f>+ﾀ.がれき類!$AL$30</f>
        <v>117.9</v>
      </c>
      <c r="W44" s="447">
        <f>+ﾁ.動物のふん尿!$AL$30</f>
        <v>0</v>
      </c>
      <c r="X44" s="447">
        <f>+ﾂ.動物の死体!$AL$30</f>
        <v>0</v>
      </c>
      <c r="Y44" s="447">
        <f>+ﾃ.ばいじん!$AL$30</f>
        <v>0</v>
      </c>
      <c r="Z44" s="448">
        <f>+ﾄ.混合廃棄物その他!$AL$30</f>
        <v>109.4</v>
      </c>
      <c r="AA44" s="449">
        <f t="shared" si="4"/>
        <v>295.39999999999998</v>
      </c>
    </row>
    <row r="45" spans="2:27" ht="24" customHeight="1" x14ac:dyDescent="0.15">
      <c r="B45" s="182"/>
      <c r="C45" s="189"/>
      <c r="D45" s="467" t="s">
        <v>190</v>
      </c>
      <c r="E45" s="763" t="s">
        <v>239</v>
      </c>
      <c r="F45" s="764"/>
      <c r="G45" s="450">
        <f>+ｱ.燃え殻!$AS$24</f>
        <v>0</v>
      </c>
      <c r="H45" s="450">
        <f>+ｲ.汚泥!$AS$24</f>
        <v>0</v>
      </c>
      <c r="I45" s="450">
        <f>+ｳ.廃油!$AS$24</f>
        <v>0</v>
      </c>
      <c r="J45" s="450">
        <f>+ｴ.廃酸!$AS$24</f>
        <v>0</v>
      </c>
      <c r="K45" s="450">
        <f>+ｵ.廃ｱﾙｶﾘ!$AS$24</f>
        <v>0</v>
      </c>
      <c r="L45" s="450">
        <f>+ｶ.廃ﾌﾟﾗ類!$AS$24</f>
        <v>188</v>
      </c>
      <c r="M45" s="450">
        <f>+ｷ.紙くず!$AS$24</f>
        <v>59.8</v>
      </c>
      <c r="N45" s="450">
        <f>+ｸ.木くず!$AS$24</f>
        <v>465.4</v>
      </c>
      <c r="O45" s="450">
        <f>+ｹ.繊維くず!$AS$24</f>
        <v>4.8</v>
      </c>
      <c r="P45" s="450">
        <f>+ｺ.動植物性残さ!$AS$24</f>
        <v>0</v>
      </c>
      <c r="Q45" s="450">
        <f>+ｻ.動物系固形不要物!$AS$24</f>
        <v>0</v>
      </c>
      <c r="R45" s="450">
        <f>+ｼ.ｺﾞﾑくず!$AS$24</f>
        <v>0</v>
      </c>
      <c r="S45" s="450">
        <f>+ｽ.金属くず!$AS$24</f>
        <v>252.4</v>
      </c>
      <c r="T45" s="450">
        <f>+ｾ.ｶﾞﾗｽ･ｺﾝｸﾘ･陶磁器くず!$AS$24</f>
        <v>269</v>
      </c>
      <c r="U45" s="450">
        <f>+ｿ.鉱さい!$AS$24</f>
        <v>0</v>
      </c>
      <c r="V45" s="450">
        <f>+ﾀ.がれき類!$AS$24</f>
        <v>298.7</v>
      </c>
      <c r="W45" s="450">
        <f>+ﾁ.動物のふん尿!$AS$24</f>
        <v>0</v>
      </c>
      <c r="X45" s="450">
        <f>+ﾂ.動物の死体!$AS$24</f>
        <v>0</v>
      </c>
      <c r="Y45" s="450">
        <f>+ﾃ.ばいじん!$AS$24</f>
        <v>0</v>
      </c>
      <c r="Z45" s="451">
        <f>+ﾄ.混合廃棄物その他!$AS$24</f>
        <v>187.3</v>
      </c>
      <c r="AA45" s="452">
        <f t="shared" si="4"/>
        <v>1725.4</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393</v>
      </c>
      <c r="M55" s="506">
        <f t="shared" si="10"/>
        <v>127.8</v>
      </c>
      <c r="N55" s="506">
        <f t="shared" si="10"/>
        <v>920.4</v>
      </c>
      <c r="O55" s="506">
        <f t="shared" si="10"/>
        <v>11.8</v>
      </c>
      <c r="P55" s="506">
        <f t="shared" si="10"/>
        <v>0</v>
      </c>
      <c r="Q55" s="506">
        <f t="shared" si="10"/>
        <v>0</v>
      </c>
      <c r="R55" s="506">
        <f t="shared" si="10"/>
        <v>0</v>
      </c>
      <c r="S55" s="506">
        <f t="shared" si="10"/>
        <v>597.4</v>
      </c>
      <c r="T55" s="506">
        <f t="shared" si="10"/>
        <v>749.7</v>
      </c>
      <c r="U55" s="506">
        <f t="shared" si="10"/>
        <v>0</v>
      </c>
      <c r="V55" s="506">
        <f t="shared" si="10"/>
        <v>913.4</v>
      </c>
      <c r="W55" s="506">
        <f t="shared" si="10"/>
        <v>0</v>
      </c>
      <c r="X55" s="506">
        <f t="shared" si="10"/>
        <v>0</v>
      </c>
      <c r="Y55" s="506">
        <f t="shared" si="10"/>
        <v>0</v>
      </c>
      <c r="Z55" s="506">
        <f t="shared" si="10"/>
        <v>397.3</v>
      </c>
      <c r="AA55" s="507">
        <f>+AA9+AA19+AA20</f>
        <v>4110.8</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６年   ６月  １３日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東京都杉並区高井戸東２－４－５</v>
      </c>
      <c r="K16" s="806"/>
      <c r="L16" s="807"/>
      <c r="M16" s="807"/>
      <c r="N16" s="807"/>
      <c r="O16" s="808"/>
    </row>
    <row r="17" spans="1:48" ht="26.25" customHeight="1" x14ac:dyDescent="0.15">
      <c r="C17" s="249"/>
      <c r="D17" s="250"/>
      <c r="E17" s="250"/>
      <c r="F17" s="250"/>
      <c r="G17" s="250"/>
      <c r="H17" s="254" t="s">
        <v>7</v>
      </c>
      <c r="I17" s="254"/>
      <c r="J17" s="806" t="str">
        <f>+表紙!J40</f>
        <v>ミサワリフォーム株式会社
代表取締役　下村　秀樹</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03-5344-7514</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ミサワリフォーム株式会社　神奈川支社</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2885</v>
      </c>
      <c r="N25" s="859"/>
      <c r="O25" s="860"/>
    </row>
    <row r="26" spans="1:48" ht="18" customHeight="1" x14ac:dyDescent="0.15">
      <c r="C26" s="839" t="s">
        <v>11</v>
      </c>
      <c r="D26" s="840"/>
      <c r="E26" s="841"/>
      <c r="F26" s="833" t="str">
        <f>+表紙!F49</f>
        <v>神奈川県横浜市戸塚区川上町９０－６　東戸塚ウエストビル４階</v>
      </c>
      <c r="G26" s="834"/>
      <c r="H26" s="834"/>
      <c r="I26" s="834"/>
      <c r="J26" s="834"/>
      <c r="K26" s="834"/>
      <c r="L26" s="139" t="s">
        <v>172</v>
      </c>
      <c r="M26" s="259"/>
      <c r="N26" s="837" t="str">
        <f>IF(+表紙!N49="","",+表紙!N49)</f>
        <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06　総合工事業　（0661　建築リフォーム工事業）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5257</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137</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2280</v>
      </c>
      <c r="I40" s="293" t="s">
        <v>4</v>
      </c>
      <c r="J40" s="542" t="s">
        <v>324</v>
      </c>
      <c r="K40" s="543"/>
      <c r="L40" s="544"/>
      <c r="M40" s="865">
        <f>+表紙!M63</f>
        <v>2280</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427</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2210</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2024-06-17T02:43:35Z</dcterms:created>
  <dcterms:modified xsi:type="dcterms:W3CDTF">2024-09-09T01:57:25Z</dcterms:modified>
</cp:coreProperties>
</file>