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31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2" i="94"/>
  <c r="H31" i="94" s="1"/>
  <c r="H26" i="94" s="1"/>
  <c r="H27" i="94" s="1"/>
  <c r="AA28" i="94"/>
  <c r="AA29" i="94"/>
  <c r="AA36" i="94"/>
  <c r="H38" i="94"/>
  <c r="H37" i="94" s="1"/>
  <c r="O38" i="94"/>
  <c r="O37" i="94" s="1"/>
  <c r="O19" i="94" s="1"/>
  <c r="AK27" i="82"/>
  <c r="X32" i="94"/>
  <c r="X31" i="94" s="1"/>
  <c r="X26" i="94" s="1"/>
  <c r="X18" i="82"/>
  <c r="O16" i="83"/>
  <c r="Y50" i="94" s="1"/>
  <c r="X21" i="83"/>
  <c r="AK27" i="83"/>
  <c r="O16" i="94"/>
  <c r="O9" i="94"/>
  <c r="O55" i="94" s="1"/>
  <c r="O14" i="94"/>
  <c r="O12"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<sst xmlns="http://schemas.openxmlformats.org/spreadsheetml/2006/main" count="3173" uniqueCount="459">
  <si>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</si>
  <si>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</si>
  <si>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</si>
  <si>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</si>
  <si>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</si>
  <si>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</si>
  <si>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</si>
  <si>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</si>
  <si>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</si>
  <si>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</si>
  <si>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</si>
  <si>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</si>
  <si>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</si>
  <si>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</si>
  <si>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</si>
  <si>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</si>
  <si>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</si>
  <si>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</si>
  <si>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</si>
  <si>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</si>
  <si>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</si>
  <si>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</si>
  <si>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</si>
  <si>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</si>
  <si>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</si>
  <si>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</si>
  <si>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</si>
  <si>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</si>
  <si>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</si>
  <si>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</si>
  <si>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</si>
  <si>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</si>
  <si>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</si>
  <si>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</si>
  <si>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</si>
  <si>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</si>
  <si>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</si>
  <si>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</si>
  <si>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</si>
  <si>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</si>
  <si>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</si>
  <si>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</si>
  <si>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</si>
  <si>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</si>
  <si>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</si>
  <si>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</si>
  <si>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</si>
  <si>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</si>
  <si>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</si>
  <si>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</si>
  <si>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</si>
  <si>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</si>
  <si>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</si>
  <si>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</si>
  <si>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</si>
  <si>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</si>
  <si>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</si>
  <si>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</si>
  <si>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</si>
  <si>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</si>
  <si>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</si>
  <si>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</si>
  <si>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</si>
  <si>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</si>
  <si>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</si>
  <si>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</si>
  <si>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</si>
  <si>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</si>
  <si>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</si>
  <si>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</si>
  <si>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</si>
  <si>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</si>
  <si>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</si>
  <si>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</si>
  <si>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</si>
  <si>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</si>
  <si>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</si>
  <si>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</si>
  <si>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</si>
  <si>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</si>
  <si>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</si>
  <si>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</si>
  <si>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</si>
  <si>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</si>
  <si>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</si>
  <si>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</si>
  <si>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</si>
  <si>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</si>
  <si>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</si>
  <si>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</si>
  <si>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</si>
  <si>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</si>
  <si>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</si>
  <si>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</si>
  <si>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</si>
  <si>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</si>
  <si>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</si>
  <si>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</si>
  <si>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</si>
  <si>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</si>
  <si>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</si>
  <si>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</si>
  <si>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</si>
  <si>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</si>
  <si>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</si>
  <si>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</si>
  <si>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</si>
  <si>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</si>
  <si>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</si>
  <si>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</si>
  <si>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</si>
  <si>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</si>
  <si>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</si>
  <si>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</si>
  <si>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</si>
  <si>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</si>
  <si>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</si>
  <si>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</si>
  <si>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</si>
  <si>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</si>
  <si>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</si>
  <si>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</si>
  <si>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</si>
  <si>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</si>
  <si>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</si>
  <si>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</si>
  <si>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</si>
  <si>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</si>
  <si>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</si>
  <si>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</si>
  <si>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</si>
  <si>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</si>
  <si>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</si>
  <si>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</si>
  <si>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</si>
  <si>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</si>
  <si>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</si>
  <si>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</si>
  <si>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</si>
  <si>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</si>
  <si>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</si>
  <si>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</si>
  <si>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</si>
  <si>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</si>
  <si>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</si>
  <si>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</si>
  <si>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</si>
  <si>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</si>
  <si>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</si>
  <si>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</si>
  <si>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</si>
  <si>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</si>
  <si>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</si>
  <si>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</si>
  <si>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</si>
  <si>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</si>
  <si>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</si>
  <si>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</si>
  <si>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</si>
  <si>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</si>
  <si>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</si>
  <si>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</si>
  <si>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</si>
  <si>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</si>
  <si>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</si>
  <si>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</si>
  <si>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</si>
  <si>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</si>
  <si>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</si>
  <si>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</si>
  <si>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</si>
  <si>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</si>
  <si>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</si>
  <si>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</si>
  <si>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</si>
  <si>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</si>
  <si>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</si>
  <si>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</si>
  <si>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</si>
  <si>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</si>
  <si>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</si>
  <si>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</si>
  <si>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</si>
  <si>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</si>
  <si>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</si>
  <si>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</si>
  <si>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</si>
  <si>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</si>
  <si>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</si>
  <si>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</si>
  <si>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</si>
  <si>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</si>
  <si>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</si>
  <si>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</si>
  <si>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</si>
  <si>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</si>
  <si>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</si>
  <si>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</si>
  <si>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</si>
  <si>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</si>
  <si>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</si>
  <si>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</si>
  <si>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</si>
  <si>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</si>
  <si>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</si>
  <si>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</si>
  <si>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</si>
  <si>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</si>
  <si>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</si>
  <si>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</si>
  <si>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</si>
  <si>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</si>
  <si>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</si>
  <si>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</si>
  <si>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</si>
  <si>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</si>
  <si>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</si>
  <si>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</si>
  <si>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</si>
  <si>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</si>
  <si>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</si>
  <si>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</si>
  <si>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</si>
  <si>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</si>
  <si>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</si>
  <si>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</si>
  <si>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</si>
  <si>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</si>
  <si>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</si>
  <si>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</si>
  <si>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</si>
  <si>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</si>
  <si>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</si>
  <si>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</si>
  <si>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</si>
  <si>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</si>
  <si>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</si>
  <si>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</si>
  <si>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</si>
  <si>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</si>
  <si>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</si>
  <si>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</si>
  <si>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</si>
  <si>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</si>
  <si>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</si>
  <si>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</si>
  <si>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</si>
  <si>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</si>
  <si>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</si>
  <si>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</si>
  <si>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</si>
  <si>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</si>
  <si>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</si>
  <si>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</si>
  <si>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</si>
  <si>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</si>
  <si>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</si>
  <si>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</si>
  <si>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</si>
  <si>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</si>
  <si>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</si>
  <si>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</si>
  <si>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</si>
  <si>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</si>
  <si>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</si>
  <si>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</si>
  <si>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</si>
  <si>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</si>
  <si>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</si>
  <si>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</si>
  <si>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</si>
  <si>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</si>
  <si>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</si>
  <si>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</si>
  <si>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</si>
  <si>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</si>
  <si>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</si>
  <si>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</si>
  <si>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</si>
  <si>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</si>
  <si>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</si>
  <si>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</si>
  <si>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</si>
  <si>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</si>
  <si>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</si>
  <si>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</si>
  <si>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</si>
  <si>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</si>
  <si>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</si>
  <si>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</si>
  <si>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</si>
  <si>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</si>
  <si>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</si>
  <si>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</si>
  <si>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</si>
  <si>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</si>
  <si>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</si>
  <si>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</si>
  <si>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</si>
  <si>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</si>
  <si>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</si>
  <si>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</si>
  <si>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</si>
  <si>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</si>
  <si>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</si>
  <si>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</si>
  <si>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</si>
  <si>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</si>
  <si>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</si>
  <si>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</si>
  <si>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</si>
  <si>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</si>
  <si>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</si>
  <si>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</si>
  <si>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</si>
  <si>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</si>
  <si>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</si>
  <si>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</si>
  <si>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</si>
  <si>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</si>
  <si>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</si>
  <si>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</si>
  <si>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</si>
  <si>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</si>
  <si>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</si>
  <si>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</si>
  <si>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</si>
  <si>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</si>
  <si>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</si>
  <si>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</si>
  <si>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</si>
  <si>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</si>
  <si>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</si>
  <si>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</si>
  <si>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</si>
  <si>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</si>
  <si>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</si>
  <si>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</si>
  <si>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</si>
  <si>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</si>
  <si>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</si>
  <si>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</si>
  <si>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</si>
  <si>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</si>
  <si>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</si>
  <si>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</si>
  <si>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</si>
  <si>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</si>
  <si>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</si>
  <si>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</si>
  <si>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</si>
  <si>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</si>
  <si>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</si>
  <si>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</si>
  <si>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</si>
  <si>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</si>
  <si>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</si>
  <si>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</si>
  <si>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</si>
  <si>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</si>
  <si>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</si>
  <si>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</si>
  <si>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</si>
  <si>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</si>
  <si>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</si>
  <si>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</si>
  <si>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</si>
  <si>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</si>
  <si>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</si>
  <si>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</si>
  <si>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</si>
  <si>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</si>
  <si>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</si>
  <si>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</si>
  <si>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</si>
  <si>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</si>
  <si>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</si>
  <si>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</si>
  <si>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</si>
  <si>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</si>
  <si>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</si>
  <si>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</si>
  <si>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</si>
  <si>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</si>
  <si>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</si>
  <si>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</si>
  <si>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</si>
  <si>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</si>
  <si>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</si>
  <si>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</si>
  <si>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</si>
  <si>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</si>
  <si>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</si>
  <si>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</si>
  <si>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</si>
  <si>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</si>
  <si>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</si>
  <si>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</si>
  <si>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</si>
  <si>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</si>
  <si>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</si>
  <si>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</si>
  <si>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</si>
  <si>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</si>
  <si>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</si>
  <si>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</si>
  <si>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</si>
  <si>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</si>
  <si>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</si>
  <si>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</si>
  <si>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</si>
  <si>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</si>
  <si>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</si>
  <si>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</si>
  <si>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</si>
  <si>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</si>
  <si>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</si>
  <si>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</si>
  <si>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</si>
  <si>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</si>
  <si>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</si>
  <si>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</si>
  <si>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</si>
  <si>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</si>
  <si>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</si>
  <si>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</si>
  <si>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</si>
  <si>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</si>
  <si>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</si>
  <si>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</si>
  <si>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</si>
  <si>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</si>
  <si>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</si>
  <si>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</si>
  <si>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</si>
  <si>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</si>
  <si>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</si>
  <si>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</si>
  <si>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</si>
  <si>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</si>
  <si>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</si>
  <si>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</si>
  <si>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</si>
  <si>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</si>
  <si>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</si>
  <si>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28日</t>
    <phoneticPr fontId="3"/>
  </si>
  <si>
    <t>横浜市緑区台村町615-1</t>
    <phoneticPr fontId="3"/>
  </si>
  <si>
    <t>株式会社チュウバチ 代表取締役社長 中鉢誠一</t>
    <phoneticPr fontId="3"/>
  </si>
  <si>
    <t>株式会社チュウバチ</t>
    <phoneticPr fontId="3"/>
  </si>
  <si>
    <t>045-931-8512</t>
    <phoneticPr fontId="3"/>
  </si>
  <si>
    <t>横浜市長</t>
    <phoneticPr fontId="3"/>
  </si>
  <si>
    <t>Ｄ－建設業</t>
    <phoneticPr fontId="3"/>
  </si>
  <si>
    <t>土木工事業</t>
    <phoneticPr fontId="3"/>
  </si>
  <si>
    <t xml:space="preserve"> 社長　→　土木部長　→　現場代理人　→収集運搬委託業者・処分委託業者</t>
    <phoneticPr fontId="3"/>
  </si>
  <si>
    <t>施工現場での分別、廃棄物抑制の工法提案</t>
    <phoneticPr fontId="3"/>
  </si>
  <si>
    <t>アスコン廃材、コンクリート廃材、旧路盤廃材の分別</t>
    <phoneticPr fontId="3"/>
  </si>
  <si>
    <t>処分許可証の確認</t>
    <rPh sb="0" eb="5">
      <t>ショブンキョカショウ</t>
    </rPh>
    <rPh sb="6" eb="8">
      <t>カクニン</t>
    </rPh>
    <phoneticPr fontId="3"/>
  </si>
  <si>
    <t>045-931-8512</t>
    <phoneticPr fontId="3"/>
  </si>
  <si>
    <t>汚泥→脱水→再資源化
紙くず→破砕・圧縮→燃料化・再資源化
木くず→破砕・圧縮→燃料化・再資源化
廃プラスチック類→破砕・圧縮→再資源化
金属くず→選別・破砕・溶解→再資源化
ガラス・コンクリート・陶磁器くず→破砕→再資源化
がれき類→破砕→再資源化
混合廃棄物→破砕・選別→再資源化・埋立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</si>
</sst>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24" zoomScale="89" zoomScaleNormal="115" zoomScaleSheetLayoutView="89" workbookViewId="0">
      <selection activeCell="Z59" sqref="Z5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2918</v>
      </c>
      <c r="Q49" s="598"/>
      <c r="R49" s="598"/>
      <c r="S49" s="598"/>
      <c r="T49" s="598"/>
      <c r="U49" s="599"/>
    </row>
    <row r="50" spans="3:23" ht="26.25" customHeight="1" x14ac:dyDescent="0.15">
      <c r="C50" s="570" t="s">
        <v>11</v>
      </c>
      <c r="D50" s="571"/>
      <c r="E50" s="572"/>
      <c r="F50" s="581" t="s">
        <v>446</v>
      </c>
      <c r="G50" s="582"/>
      <c r="H50" s="582"/>
      <c r="I50" s="582"/>
      <c r="J50" s="582"/>
      <c r="K50" s="582"/>
      <c r="L50" s="582"/>
      <c r="M50" s="582"/>
      <c r="N50" s="341" t="s">
        <v>172</v>
      </c>
      <c r="O50" s="449"/>
      <c r="P50" s="450"/>
      <c r="Q50" s="585" t="s">
        <v>457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451</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696</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15</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458</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5706.1</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7227</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5706.1</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5690.9000000000005</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456</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7227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7227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454</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株式会社チュウバチ</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80" zoomScaleNormal="80" workbookViewId="0">
      <selection activeCell="AQ33" sqref="AQ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79.400000000000006</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80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v>
      </c>
      <c r="P27" s="700"/>
      <c r="Q27" s="700"/>
      <c r="R27" s="700"/>
      <c r="S27" s="49" t="s">
        <v>38</v>
      </c>
      <c r="T27" s="70"/>
      <c r="U27" s="70"/>
      <c r="X27" s="68" t="s">
        <v>39</v>
      </c>
      <c r="Y27" s="71"/>
      <c r="AG27" s="58"/>
      <c r="AH27" s="58"/>
      <c r="AI27" s="58"/>
      <c r="AJ27" s="58"/>
      <c r="AK27" s="742">
        <f>+AG18+O27</f>
        <v>80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79.400000000000006</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80</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79.400000000000006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0" zoomScale="80" zoomScaleNormal="80"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v>
      </c>
      <c r="P27" s="700"/>
      <c r="Q27" s="700"/>
      <c r="R27" s="700"/>
      <c r="S27" s="49" t="s">
        <v>38</v>
      </c>
      <c r="T27" s="70"/>
      <c r="U27" s="70"/>
      <c r="X27" s="68" t="s">
        <v>39</v>
      </c>
      <c r="Y27" s="71"/>
      <c r="AG27" s="58"/>
      <c r="AH27" s="58"/>
      <c r="AI27" s="58"/>
      <c r="AJ27" s="58"/>
      <c r="AK27" s="742">
        <f>+AG18+O27</f>
        <v>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zoomScale="80" zoomScaleNormal="80"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20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v>
      </c>
      <c r="P27" s="700"/>
      <c r="Q27" s="700"/>
      <c r="R27" s="700"/>
      <c r="S27" s="49" t="s">
        <v>38</v>
      </c>
      <c r="T27" s="70"/>
      <c r="U27" s="70"/>
      <c r="X27" s="68" t="s">
        <v>39</v>
      </c>
      <c r="Y27" s="71"/>
      <c r="AG27" s="58"/>
      <c r="AH27" s="58"/>
      <c r="AI27" s="58"/>
      <c r="AJ27" s="58"/>
      <c r="AK27" s="742">
        <f>+AG18+O27</f>
        <v>20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20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zoomScale="80" zoomScaleNormal="80" workbookViewId="0">
      <selection activeCell="S36" sqref="S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96.9</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97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97</v>
      </c>
      <c r="P27" s="700"/>
      <c r="Q27" s="700"/>
      <c r="R27" s="700"/>
      <c r="S27" s="49" t="s">
        <v>38</v>
      </c>
      <c r="T27" s="70"/>
      <c r="U27" s="70"/>
      <c r="X27" s="68" t="s">
        <v>39</v>
      </c>
      <c r="Y27" s="71"/>
      <c r="AG27" s="58"/>
      <c r="AH27" s="58"/>
      <c r="AI27" s="58"/>
      <c r="AJ27" s="58"/>
      <c r="AK27" s="742">
        <f>+AG18+O27</f>
        <v>97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96.9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97</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96.9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zoomScale="80" zoomScaleNormal="80"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7000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5479.8</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7000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7000</v>
      </c>
      <c r="P27" s="700"/>
      <c r="Q27" s="700"/>
      <c r="R27" s="700"/>
      <c r="S27" s="49" t="s">
        <v>38</v>
      </c>
      <c r="T27" s="70"/>
      <c r="U27" s="70"/>
      <c r="X27" s="68" t="s">
        <v>39</v>
      </c>
      <c r="Y27" s="71"/>
      <c r="AG27" s="58"/>
      <c r="AH27" s="58"/>
      <c r="AI27" s="58"/>
      <c r="AJ27" s="58"/>
      <c r="AK27" s="742">
        <f>+AG18+O27</f>
        <v>7000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5479.8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7000</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5464.6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zoomScale="80" zoomScaleNormal="80" workbookViewId="0">
      <selection activeCell="Y32" sqref="Y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株式会社チュウバチ</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22</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22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22</v>
      </c>
      <c r="P27" s="700"/>
      <c r="Q27" s="700"/>
      <c r="R27" s="700"/>
      <c r="S27" s="49" t="s">
        <v>38</v>
      </c>
      <c r="T27" s="70"/>
      <c r="U27" s="70"/>
      <c r="X27" s="68" t="s">
        <v>39</v>
      </c>
      <c r="Y27" s="71"/>
      <c r="AG27" s="58"/>
      <c r="AH27" s="58"/>
      <c r="AI27" s="58"/>
      <c r="AJ27" s="58"/>
      <c r="AK27" s="742">
        <f>+AG18+O27</f>
        <v>22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22</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22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株式会社チュウバチ</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79.400000000000006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v>
      </c>
      <c r="M9" s="377">
        <f>IF(OR(ｷ.紙くず!F24&gt;0,ｷ.紙くず!F24&lt;0),ｷ.紙くず!F24,IF(M$19&gt;0,"0",0))</f>
        <v>0</v>
      </c>
      <c r="N9" s="377">
        <f>IF(OR(ｸ.木くず!F24&gt;0,ｸ.木くず!F24&lt;0),ｸ.木くず!F24,IF(N$19&gt;0,"0",0))</f>
        <v>20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96.9</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5479.8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22</v>
      </c>
      <c r="AA9" s="379">
        <f>IF(SUM(G9:Z9)&gt;0,SUM(G9:Z9),IF(AA$19&gt;0,"0",0))</f>
        <v>5706.1</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79.400000000000006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v>
      </c>
      <c r="M14" s="383">
        <f>IF(OR(ｷ.紙くず!F29&gt;0,ｷ.紙くず!F29&lt;0),ｷ.紙くず!F29,IF(M$19&gt;0,"0",0))</f>
        <v>0</v>
      </c>
      <c r="N14" s="383">
        <f>IF(OR(ｸ.木くず!F29&gt;0,ｸ.木くず!F29&lt;0),ｸ.木くず!F29,IF(N$19&gt;0,"0",0))</f>
        <v>20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96.9</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5479.8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22</v>
      </c>
      <c r="AA14" s="385">
        <f t="shared" si="0"/>
        <v>5706.1</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79.400000000000006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8</v>
      </c>
      <c r="M16" s="383">
        <f>IF(OR(ｷ.紙くず!F31&gt;0,ｷ.紙くず!F31&lt;0),ｷ.紙くず!F31,IF(M$19&gt;0,"0",0))</f>
        <v>0</v>
      </c>
      <c r="N16" s="383">
        <f>IF(OR(ｸ.木くず!F31&gt;0,ｸ.木くず!F31&lt;0),ｸ.木くず!F31,IF(N$19&gt;0,"0",0))</f>
        <v>20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96.9</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5464.6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22</v>
      </c>
      <c r="AA16" s="385">
        <f t="shared" si="0"/>
        <v>5690.9000000000005</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80</v>
      </c>
      <c r="I19" s="389">
        <f t="shared" si="1"/>
        <v>0</v>
      </c>
      <c r="J19" s="389">
        <f t="shared" si="1"/>
        <v>0</v>
      </c>
      <c r="K19" s="389">
        <f t="shared" si="1"/>
        <v>0</v>
      </c>
      <c r="L19" s="389">
        <f t="shared" si="1"/>
        <v>8</v>
      </c>
      <c r="M19" s="389">
        <f t="shared" si="1"/>
        <v>0</v>
      </c>
      <c r="N19" s="389">
        <f t="shared" si="1"/>
        <v>20</v>
      </c>
      <c r="O19" s="389">
        <f t="shared" si="1"/>
        <v>0</v>
      </c>
      <c r="P19" s="389">
        <f t="shared" si="1"/>
        <v>0</v>
      </c>
      <c r="Q19" s="389">
        <f t="shared" si="1"/>
        <v>0</v>
      </c>
      <c r="R19" s="389">
        <f t="shared" si="1"/>
        <v>0</v>
      </c>
      <c r="S19" s="389">
        <f t="shared" si="1"/>
        <v>97</v>
      </c>
      <c r="T19" s="389">
        <f t="shared" si="1"/>
        <v>0</v>
      </c>
      <c r="U19" s="389">
        <f t="shared" si="1"/>
        <v>0</v>
      </c>
      <c r="V19" s="389">
        <f t="shared" si="1"/>
        <v>7000</v>
      </c>
      <c r="W19" s="389">
        <f t="shared" si="1"/>
        <v>0</v>
      </c>
      <c r="X19" s="389">
        <f t="shared" si="1"/>
        <v>0</v>
      </c>
      <c r="Y19" s="389">
        <f t="shared" si="1"/>
        <v>0</v>
      </c>
      <c r="Z19" s="390">
        <f t="shared" si="1"/>
        <v>22</v>
      </c>
      <c r="AA19" s="391">
        <f t="shared" ref="AA19:AA25" si="2">SUM(G19:Z19)</f>
        <v>7227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80</v>
      </c>
      <c r="I37" s="424">
        <f t="shared" si="8"/>
        <v>0</v>
      </c>
      <c r="J37" s="424">
        <f t="shared" si="8"/>
        <v>0</v>
      </c>
      <c r="K37" s="424">
        <f t="shared" si="8"/>
        <v>0</v>
      </c>
      <c r="L37" s="424">
        <f t="shared" si="8"/>
        <v>8</v>
      </c>
      <c r="M37" s="424">
        <f t="shared" si="8"/>
        <v>0</v>
      </c>
      <c r="N37" s="424">
        <f t="shared" si="8"/>
        <v>20</v>
      </c>
      <c r="O37" s="424">
        <f t="shared" si="8"/>
        <v>0</v>
      </c>
      <c r="P37" s="424">
        <f t="shared" si="8"/>
        <v>0</v>
      </c>
      <c r="Q37" s="424">
        <f t="shared" si="8"/>
        <v>0</v>
      </c>
      <c r="R37" s="424">
        <f t="shared" si="8"/>
        <v>0</v>
      </c>
      <c r="S37" s="424">
        <f t="shared" si="8"/>
        <v>97</v>
      </c>
      <c r="T37" s="424">
        <f t="shared" si="8"/>
        <v>0</v>
      </c>
      <c r="U37" s="424">
        <f t="shared" si="8"/>
        <v>0</v>
      </c>
      <c r="V37" s="424">
        <f t="shared" si="8"/>
        <v>7000</v>
      </c>
      <c r="W37" s="424">
        <f t="shared" si="8"/>
        <v>0</v>
      </c>
      <c r="X37" s="424">
        <f t="shared" si="8"/>
        <v>0</v>
      </c>
      <c r="Y37" s="424">
        <f t="shared" si="8"/>
        <v>0</v>
      </c>
      <c r="Z37" s="425">
        <f t="shared" si="8"/>
        <v>22</v>
      </c>
      <c r="AA37" s="426">
        <f t="shared" si="4"/>
        <v>7227</v>
      </c>
    </row>
    <row r="38" spans="2:27" ht="24" customHeight="1" x14ac:dyDescent="0.15">
      <c r="B38" s="170"/>
      <c r="C38" s="776"/>
      <c r="D38" s="227"/>
      <c r="E38" s="225" t="s">
        <v>319</v>
      </c>
      <c r="F38" s="443"/>
      <c r="G38" s="415">
        <f t="shared" ref="G38:Z38" si="9">SUM(G39:G41)</f>
        <v>0</v>
      </c>
      <c r="H38" s="415">
        <f t="shared" si="9"/>
        <v>80</v>
      </c>
      <c r="I38" s="415">
        <f t="shared" si="9"/>
        <v>0</v>
      </c>
      <c r="J38" s="415">
        <f t="shared" si="9"/>
        <v>0</v>
      </c>
      <c r="K38" s="415">
        <f t="shared" si="9"/>
        <v>0</v>
      </c>
      <c r="L38" s="415">
        <f t="shared" si="9"/>
        <v>8</v>
      </c>
      <c r="M38" s="415">
        <f t="shared" si="9"/>
        <v>0</v>
      </c>
      <c r="N38" s="415">
        <f t="shared" si="9"/>
        <v>20</v>
      </c>
      <c r="O38" s="415">
        <f t="shared" si="9"/>
        <v>0</v>
      </c>
      <c r="P38" s="415">
        <f t="shared" si="9"/>
        <v>0</v>
      </c>
      <c r="Q38" s="415">
        <f t="shared" si="9"/>
        <v>0</v>
      </c>
      <c r="R38" s="415">
        <f t="shared" si="9"/>
        <v>0</v>
      </c>
      <c r="S38" s="415">
        <f t="shared" si="9"/>
        <v>97</v>
      </c>
      <c r="T38" s="415">
        <f t="shared" si="9"/>
        <v>0</v>
      </c>
      <c r="U38" s="415">
        <f t="shared" si="9"/>
        <v>0</v>
      </c>
      <c r="V38" s="415">
        <f t="shared" si="9"/>
        <v>7000</v>
      </c>
      <c r="W38" s="415">
        <f t="shared" si="9"/>
        <v>0</v>
      </c>
      <c r="X38" s="415">
        <f t="shared" si="9"/>
        <v>0</v>
      </c>
      <c r="Y38" s="415">
        <f t="shared" si="9"/>
        <v>0</v>
      </c>
      <c r="Z38" s="416">
        <f t="shared" si="9"/>
        <v>22</v>
      </c>
      <c r="AA38" s="417">
        <f t="shared" si="4"/>
        <v>7227</v>
      </c>
    </row>
    <row r="39" spans="2:27" ht="24" customHeight="1" x14ac:dyDescent="0.15">
      <c r="B39" s="170"/>
      <c r="C39" s="776"/>
      <c r="D39" s="228"/>
      <c r="E39" s="223"/>
      <c r="F39" s="221" t="s">
        <v>233</v>
      </c>
      <c r="G39" s="418">
        <f>+ｱ.燃え殻!$Z$28</f>
        <v>0</v>
      </c>
      <c r="H39" s="418">
        <f>+ｲ.汚泥!$Z$28</f>
        <v>80</v>
      </c>
      <c r="I39" s="418">
        <f>+ｳ.廃油!$Z$28</f>
        <v>0</v>
      </c>
      <c r="J39" s="418">
        <f>+ｴ.廃酸!$Z$28</f>
        <v>0</v>
      </c>
      <c r="K39" s="418">
        <f>+ｵ.廃ｱﾙｶﾘ!$Z$28</f>
        <v>0</v>
      </c>
      <c r="L39" s="418">
        <f>+ｶ.廃ﾌﾟﾗ類!$Z$28</f>
        <v>8</v>
      </c>
      <c r="M39" s="418">
        <f>+ｷ.紙くず!$Z$28</f>
        <v>0</v>
      </c>
      <c r="N39" s="418">
        <f>+ｸ.木くず!$Z$28</f>
        <v>20</v>
      </c>
      <c r="O39" s="418">
        <f>+ｹ.繊維くず!$Z$28</f>
        <v>0</v>
      </c>
      <c r="P39" s="418">
        <f>+ｺ.動植物性残さ!$Z$28</f>
        <v>0</v>
      </c>
      <c r="Q39" s="418">
        <f>+ｻ.動物系固形不要物!$Z$28</f>
        <v>0</v>
      </c>
      <c r="R39" s="418">
        <f>+ｼ.ｺﾞﾑくず!$Z$28</f>
        <v>0</v>
      </c>
      <c r="S39" s="418">
        <f>+ｽ.金属くず!$Z$28</f>
        <v>97</v>
      </c>
      <c r="T39" s="418">
        <f>+ｾ.ｶﾞﾗｽ･ｺﾝｸﾘ･陶磁器くず!$Z$28</f>
        <v>0</v>
      </c>
      <c r="U39" s="418">
        <f>+ｿ.鉱さい!$Z$28</f>
        <v>0</v>
      </c>
      <c r="V39" s="418">
        <f>+ﾀ.がれき類!$Z$28</f>
        <v>7000</v>
      </c>
      <c r="W39" s="418">
        <f>+ﾁ.動物のふん尿!$Z$28</f>
        <v>0</v>
      </c>
      <c r="X39" s="418">
        <f>+ﾂ.動物の死体!$Z$28</f>
        <v>0</v>
      </c>
      <c r="Y39" s="418">
        <f>+ﾃ.ばいじん!$Z$28</f>
        <v>0</v>
      </c>
      <c r="Z39" s="419">
        <f>+ﾄ.混合廃棄物その他!$Z$28</f>
        <v>22</v>
      </c>
      <c r="AA39" s="420">
        <f t="shared" si="4"/>
        <v>7227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80</v>
      </c>
      <c r="I43" s="427">
        <f>+ｳ.廃油!$AK$27</f>
        <v>0</v>
      </c>
      <c r="J43" s="427">
        <f>+ｴ.廃酸!$AK$27</f>
        <v>0</v>
      </c>
      <c r="K43" s="427">
        <f>+ｵ.廃ｱﾙｶﾘ!$AK$27</f>
        <v>0</v>
      </c>
      <c r="L43" s="427">
        <f>+ｶ.廃ﾌﾟﾗ類!$AK$27</f>
        <v>8</v>
      </c>
      <c r="M43" s="427">
        <f>+ｷ.紙くず!$AK$27</f>
        <v>0</v>
      </c>
      <c r="N43" s="427">
        <f>+ｸ.木くず!$AK$27</f>
        <v>20</v>
      </c>
      <c r="O43" s="427">
        <f>+ｹ.繊維くず!$AK$27</f>
        <v>0</v>
      </c>
      <c r="P43" s="427">
        <f>+ｺ.動植物性残さ!$AK$27</f>
        <v>0</v>
      </c>
      <c r="Q43" s="427">
        <f>+ｻ.動物系固形不要物!$AK$27</f>
        <v>0</v>
      </c>
      <c r="R43" s="427">
        <f>+ｼ.ｺﾞﾑくず!$AK$27</f>
        <v>0</v>
      </c>
      <c r="S43" s="427">
        <f>+ｽ.金属くず!$AK$27</f>
        <v>97</v>
      </c>
      <c r="T43" s="427">
        <f>+ｾ.ｶﾞﾗｽ･ｺﾝｸﾘ･陶磁器くず!$AK$27</f>
        <v>0</v>
      </c>
      <c r="U43" s="427">
        <f>+ｿ.鉱さい!$AK$27</f>
        <v>0</v>
      </c>
      <c r="V43" s="427">
        <f>+ﾀ.がれき類!$AK$27</f>
        <v>7000</v>
      </c>
      <c r="W43" s="427">
        <f>+ﾁ.動物のふん尿!$AK$27</f>
        <v>0</v>
      </c>
      <c r="X43" s="427">
        <f>+ﾂ.動物の死体!$AK$27</f>
        <v>0</v>
      </c>
      <c r="Y43" s="427">
        <f>+ﾃ.ばいじん!$AK$27</f>
        <v>0</v>
      </c>
      <c r="Z43" s="428">
        <f>+ﾄ.混合廃棄物その他!$AK$27</f>
        <v>22</v>
      </c>
      <c r="AA43" s="429">
        <f t="shared" si="4"/>
        <v>7227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80</v>
      </c>
      <c r="I45" s="433">
        <f>+ｳ.廃油!$AR$24</f>
        <v>0</v>
      </c>
      <c r="J45" s="433">
        <f>+ｴ.廃酸!$AR$24</f>
        <v>0</v>
      </c>
      <c r="K45" s="433">
        <f>+ｵ.廃ｱﾙｶﾘ!$AR$24</f>
        <v>0</v>
      </c>
      <c r="L45" s="433">
        <f>+ｶ.廃ﾌﾟﾗ類!$AR$24</f>
        <v>8</v>
      </c>
      <c r="M45" s="433">
        <f>+ｷ.紙くず!$AR$24</f>
        <v>0</v>
      </c>
      <c r="N45" s="433">
        <f>+ｸ.木くず!$AR$24</f>
        <v>20</v>
      </c>
      <c r="O45" s="433">
        <f>+ｹ.繊維くず!$AR$24</f>
        <v>0</v>
      </c>
      <c r="P45" s="433">
        <f>+ｺ.動植物性残さ!$AR$24</f>
        <v>0</v>
      </c>
      <c r="Q45" s="433">
        <f>+ｻ.動物系固形不要物!$AR$24</f>
        <v>0</v>
      </c>
      <c r="R45" s="433">
        <f>+ｼ.ｺﾞﾑくず!$AR$24</f>
        <v>0</v>
      </c>
      <c r="S45" s="433">
        <f>+ｽ.金属くず!$AR$24</f>
        <v>97</v>
      </c>
      <c r="T45" s="433">
        <f>+ｾ.ｶﾞﾗｽ･ｺﾝｸﾘ･陶磁器くず!$AR$24</f>
        <v>0</v>
      </c>
      <c r="U45" s="433">
        <f>+ｿ.鉱さい!$AR$24</f>
        <v>0</v>
      </c>
      <c r="V45" s="433">
        <f>+ﾀ.がれき類!$AR$24</f>
        <v>7000</v>
      </c>
      <c r="W45" s="433">
        <f>+ﾁ.動物のふん尿!$AR$24</f>
        <v>0</v>
      </c>
      <c r="X45" s="433">
        <f>+ﾂ.動物の死体!$AR$24</f>
        <v>0</v>
      </c>
      <c r="Y45" s="433">
        <f>+ﾃ.ばいじん!$AR$24</f>
        <v>0</v>
      </c>
      <c r="Z45" s="434">
        <f>+ﾄ.混合廃棄物その他!$AR$24</f>
        <v>22</v>
      </c>
      <c r="AA45" s="435">
        <f t="shared" si="4"/>
        <v>7227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159.4</v>
      </c>
      <c r="I55" s="480">
        <f t="shared" si="10"/>
        <v>0</v>
      </c>
      <c r="J55" s="480">
        <f t="shared" si="10"/>
        <v>0</v>
      </c>
      <c r="K55" s="480">
        <f t="shared" si="10"/>
        <v>0</v>
      </c>
      <c r="L55" s="480">
        <f t="shared" si="10"/>
        <v>16</v>
      </c>
      <c r="M55" s="480">
        <f t="shared" si="10"/>
        <v>0</v>
      </c>
      <c r="N55" s="480">
        <f t="shared" si="10"/>
        <v>40</v>
      </c>
      <c r="O55" s="480">
        <f t="shared" si="10"/>
        <v>0</v>
      </c>
      <c r="P55" s="480">
        <f t="shared" si="10"/>
        <v>0</v>
      </c>
      <c r="Q55" s="480">
        <f t="shared" si="10"/>
        <v>0</v>
      </c>
      <c r="R55" s="480">
        <f t="shared" si="10"/>
        <v>0</v>
      </c>
      <c r="S55" s="480">
        <f t="shared" si="10"/>
        <v>193.9</v>
      </c>
      <c r="T55" s="480">
        <f t="shared" si="10"/>
        <v>0</v>
      </c>
      <c r="U55" s="480">
        <f t="shared" si="10"/>
        <v>0</v>
      </c>
      <c r="V55" s="480">
        <f t="shared" si="10"/>
        <v>12479.8</v>
      </c>
      <c r="W55" s="480">
        <f t="shared" si="10"/>
        <v>0</v>
      </c>
      <c r="X55" s="480">
        <f t="shared" si="10"/>
        <v>0</v>
      </c>
      <c r="Y55" s="480">
        <f t="shared" si="10"/>
        <v>0</v>
      </c>
      <c r="Z55" s="480">
        <f t="shared" si="10"/>
        <v>44</v>
      </c>
      <c r="AA55" s="481">
        <f>+AA9+AA19+AA20</f>
        <v>12933.1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28日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横浜市緑区台村町615-1</v>
      </c>
      <c r="M16" s="851"/>
      <c r="N16" s="851"/>
      <c r="O16" s="851"/>
      <c r="P16" s="851"/>
      <c r="Q16" s="851"/>
      <c r="R16" s="851"/>
      <c r="S16" s="851"/>
      <c r="T16" s="851"/>
      <c r="U16" s="282"/>
    </row>
    <row r="17" spans="1:21" ht="26.25" customHeight="1" x14ac:dyDescent="0.15">
      <c r="C17" s="86"/>
      <c r="I17" s="25"/>
      <c r="J17" s="25" t="s">
        <v>7</v>
      </c>
      <c r="K17" s="25"/>
      <c r="L17" s="851" t="str">
        <f>+表紙!L41</f>
        <v>株式会社チュウバチ 代表取締役社長 中鉢誠一</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045-931-8512</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株式会社チュウバチ</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2918</v>
      </c>
      <c r="Q25" s="823"/>
      <c r="R25" s="823"/>
      <c r="S25" s="823"/>
      <c r="T25" s="823"/>
      <c r="U25" s="824"/>
    </row>
    <row r="26" spans="1:21" ht="26.25" customHeight="1" x14ac:dyDescent="0.15">
      <c r="C26" s="570" t="s">
        <v>11</v>
      </c>
      <c r="D26" s="571"/>
      <c r="E26" s="572"/>
      <c r="F26" s="838" t="str">
        <f>+表紙!F50</f>
        <v>横浜市緑区台村町615-1</v>
      </c>
      <c r="G26" s="839"/>
      <c r="H26" s="839"/>
      <c r="I26" s="839"/>
      <c r="J26" s="839"/>
      <c r="K26" s="839"/>
      <c r="L26" s="839"/>
      <c r="M26" s="839"/>
      <c r="N26" s="341" t="s">
        <v>172</v>
      </c>
      <c r="O26"/>
      <c r="P26"/>
      <c r="Q26" s="833" t="str">
        <f>IF(+表紙!Q50="","",+表紙!Q50)</f>
        <v>045-931-8512</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土木工事業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696</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15</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5706.1</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施工現場での分別、廃棄物抑制の工法提案</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7227</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施工現場での分別、廃棄物抑制の工法提案</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アスコン廃材、コンクリート廃材、旧路盤廃材の分別</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アスコン廃材、コンクリート廃材、旧路盤廃材の分別</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5706.1</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5690.9000000000005</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処分許可証の確認</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7227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7227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施工現場での分別、廃棄物抑制の工法提案</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2024-07-02T09:18:56Z</dcterms:created>
  <dcterms:modified xsi:type="dcterms:W3CDTF">2024-09-09T02:03:40Z</dcterms:modified>
</cp:coreProperties>
</file>