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21795" windowHeight="14145"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M45" i="94"/>
  <c r="N45" i="94"/>
  <c r="F12" i="89"/>
  <c r="H24" i="89" s="1"/>
  <c r="Y18" i="91"/>
  <c r="P16" i="91" s="1"/>
  <c r="X50" i="94" s="1"/>
  <c r="H45" i="94" l="1"/>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<sst xmlns="http://schemas.openxmlformats.org/spreadsheetml/2006/main" count="3275" uniqueCount="459">
  <si>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</si>
  <si>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</si>
  <si>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</si>
  <si>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</si>
  <si>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</si>
  <si>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</si>
  <si>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</si>
  <si>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</si>
  <si>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</si>
  <si>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</si>
  <si>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</si>
  <si>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</si>
  <si>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</si>
  <si>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</si>
  <si>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</si>
  <si>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</si>
  <si>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</si>
  <si>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</si>
  <si>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</si>
  <si>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</si>
  <si>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</si>
  <si>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</si>
  <si>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</si>
  <si>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</si>
  <si>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</si>
  <si>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</si>
  <si>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</si>
  <si>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</si>
  <si>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</si>
  <si>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</si>
  <si>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</si>
  <si>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</si>
  <si>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</si>
  <si>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</si>
  <si>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</si>
  <si>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</si>
  <si>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</si>
  <si>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</si>
  <si>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</si>
  <si>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</si>
  <si>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</si>
  <si>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</si>
  <si>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</si>
  <si>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</si>
  <si>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</si>
  <si>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</si>
  <si>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</si>
  <si>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</si>
  <si>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</si>
  <si>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</si>
  <si>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</si>
  <si>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</si>
  <si>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</si>
  <si>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</si>
  <si>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</si>
  <si>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</si>
  <si>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</si>
  <si>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</si>
  <si>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</si>
  <si>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</si>
  <si>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</si>
  <si>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</si>
  <si>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</si>
  <si>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</si>
  <si>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</si>
  <si>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</si>
  <si>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</si>
  <si>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</si>
  <si>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</si>
  <si>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</si>
  <si>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</si>
  <si>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</si>
  <si>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</si>
  <si>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</si>
  <si>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</si>
  <si>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</si>
  <si>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</si>
  <si>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</si>
  <si>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</si>
  <si>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</si>
  <si>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</si>
  <si>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</si>
  <si>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</si>
  <si>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</si>
  <si>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</si>
  <si>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</si>
  <si>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</si>
  <si>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</si>
  <si>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</si>
  <si>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</si>
  <si>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</si>
  <si>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</si>
  <si>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</si>
  <si>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</si>
  <si>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</si>
  <si>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</si>
  <si>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</si>
  <si>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</si>
  <si>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</si>
  <si>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</si>
  <si>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</si>
  <si>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</si>
  <si>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</si>
  <si>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</si>
  <si>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</si>
  <si>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</si>
  <si>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</si>
  <si>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</si>
  <si>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</si>
  <si>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</si>
  <si>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</si>
  <si>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</si>
  <si>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</si>
  <si>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</si>
  <si>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</si>
  <si>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</si>
  <si>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</si>
  <si>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</si>
  <si>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</si>
  <si>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</si>
  <si>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</si>
  <si>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</si>
  <si>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</si>
  <si>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</si>
  <si>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</si>
  <si>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</si>
  <si>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</si>
  <si>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</si>
  <si>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</si>
  <si>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</si>
  <si>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</si>
  <si>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</si>
  <si>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</si>
  <si>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</si>
  <si>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</si>
  <si>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</si>
  <si>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</si>
  <si>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</si>
  <si>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</si>
  <si>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</si>
  <si>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</si>
  <si>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</si>
  <si>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</si>
  <si>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</si>
  <si>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</si>
  <si>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</si>
  <si>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</si>
  <si>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</si>
  <si>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</si>
  <si>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</si>
  <si>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</si>
  <si>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</si>
  <si>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</si>
  <si>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</si>
  <si>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</si>
  <si>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</si>
  <si>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</si>
  <si>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</si>
  <si>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</si>
  <si>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</si>
  <si>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</si>
  <si>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</si>
  <si>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</si>
  <si>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</si>
  <si>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</si>
  <si>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</si>
  <si>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</si>
  <si>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</si>
  <si>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</si>
  <si>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</si>
  <si>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</si>
  <si>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</si>
  <si>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</si>
  <si>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</si>
  <si>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</si>
  <si>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</si>
  <si>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</si>
  <si>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</si>
  <si>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</si>
  <si>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</si>
  <si>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</si>
  <si>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</si>
  <si>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</si>
  <si>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</si>
  <si>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</si>
  <si>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</si>
  <si>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</si>
  <si>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</si>
  <si>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</si>
  <si>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</si>
  <si>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</si>
  <si>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</si>
  <si>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</si>
  <si>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</si>
  <si>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</si>
  <si>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</si>
  <si>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</si>
  <si>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</si>
  <si>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</si>
  <si>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</si>
  <si>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</si>
  <si>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</si>
  <si>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</si>
  <si>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</si>
  <si>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</si>
  <si>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</si>
  <si>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</si>
  <si>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</si>
  <si>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</si>
  <si>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</si>
  <si>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</si>
  <si>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</si>
  <si>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</si>
  <si>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</si>
  <si>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</si>
  <si>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</si>
  <si>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</si>
  <si>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</si>
  <si>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</si>
  <si>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</si>
  <si>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</si>
  <si>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</si>
  <si>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</si>
  <si>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</si>
  <si>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</si>
  <si>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</si>
  <si>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</si>
  <si>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</si>
  <si>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</si>
  <si>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</si>
  <si>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</si>
  <si>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</si>
  <si>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</si>
  <si>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</si>
  <si>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</si>
  <si>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</si>
  <si>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</si>
  <si>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</si>
  <si>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</si>
  <si>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</si>
  <si>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</si>
  <si>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</si>
  <si>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</si>
  <si>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</si>
  <si>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</si>
  <si>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</si>
  <si>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</si>
  <si>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</si>
  <si>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</si>
  <si>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</si>
  <si>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</si>
  <si>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</si>
  <si>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</si>
  <si>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</si>
  <si>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</si>
  <si>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</si>
  <si>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</si>
  <si>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</si>
  <si>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</si>
  <si>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</si>
  <si>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</si>
  <si>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</si>
  <si>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</si>
  <si>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</si>
  <si>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</si>
  <si>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</si>
  <si>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</si>
  <si>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</si>
  <si>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</si>
  <si>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</si>
  <si>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</si>
  <si>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</si>
  <si>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</si>
  <si>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</si>
  <si>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</si>
  <si>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</si>
  <si>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</si>
  <si>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</si>
  <si>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</si>
  <si>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</si>
  <si>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</si>
  <si>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</si>
  <si>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</si>
  <si>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</si>
  <si>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</si>
  <si>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</si>
  <si>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</si>
  <si>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</si>
  <si>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</si>
  <si>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</si>
  <si>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</si>
  <si>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</si>
  <si>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</si>
  <si>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</si>
  <si>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</si>
  <si>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</si>
  <si>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</si>
  <si>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</si>
  <si>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</si>
  <si>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</si>
  <si>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</si>
  <si>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</si>
  <si>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</si>
  <si>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</si>
  <si>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</si>
  <si>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</si>
  <si>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</si>
  <si>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</si>
  <si>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</si>
  <si>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</si>
  <si>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</si>
  <si>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</si>
  <si>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</si>
  <si>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</si>
  <si>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</si>
  <si>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</si>
  <si>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</si>
  <si>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</si>
  <si>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</si>
  <si>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</si>
  <si>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</si>
  <si>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</si>
  <si>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</si>
  <si>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</si>
  <si>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</si>
  <si>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</si>
  <si>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</si>
  <si>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</si>
  <si>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</si>
  <si>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</si>
  <si>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</si>
  <si>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</si>
  <si>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</si>
  <si>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</si>
  <si>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</si>
  <si>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</si>
  <si>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</si>
  <si>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</si>
  <si>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</si>
  <si>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</si>
  <si>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</si>
  <si>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</si>
  <si>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</si>
  <si>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</si>
  <si>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</si>
  <si>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</si>
  <si>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</si>
  <si>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</si>
  <si>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</si>
  <si>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</si>
  <si>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</si>
  <si>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</si>
  <si>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</si>
  <si>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</si>
  <si>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</si>
  <si>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</si>
  <si>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</si>
  <si>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</si>
  <si>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</si>
  <si>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</si>
  <si>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</si>
  <si>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</si>
  <si>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</si>
  <si>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</si>
  <si>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</si>
  <si>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</si>
  <si>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</si>
  <si>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</si>
  <si>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</si>
  <si>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</si>
  <si>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</si>
  <si>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</si>
  <si>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</si>
  <si>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</si>
  <si>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</si>
  <si>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</si>
  <si>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</si>
  <si>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</si>
  <si>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</si>
  <si>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</si>
  <si>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</si>
  <si>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</si>
  <si>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</si>
  <si>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</si>
  <si>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</si>
  <si>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</si>
  <si>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</si>
  <si>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</si>
  <si>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</si>
  <si>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</si>
  <si>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</si>
  <si>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</si>
  <si>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</si>
  <si>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</si>
  <si>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</si>
  <si>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</si>
  <si>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</si>
  <si>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</si>
  <si>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</si>
  <si>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</si>
  <si>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</si>
  <si>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</si>
  <si>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</si>
  <si>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</si>
  <si>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</si>
  <si>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</si>
  <si>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</si>
  <si>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</si>
  <si>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</si>
  <si>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</si>
  <si>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</si>
  <si>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</si>
  <si>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</si>
  <si>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</si>
  <si>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</si>
  <si>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</si>
  <si>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</si>
  <si>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</si>
  <si>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</si>
  <si>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</si>
  <si>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</si>
  <si>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</si>
  <si>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</si>
  <si>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</si>
  <si>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</si>
  <si>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</si>
  <si>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</si>
  <si>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</si>
  <si>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</si>
  <si>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</si>
  <si>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</si>
  <si>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</si>
  <si>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</si>
  <si>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</si>
  <si>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</si>
  <si>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</si>
  <si>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</si>
  <si>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</si>
  <si>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</si>
  <si>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</si>
  <si>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</si>
  <si>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</si>
  <si>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</si>
  <si>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</si>
  <si>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</si>
  <si>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</si>
  <si>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</si>
  <si>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</si>
  <si>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</si>
  <si>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</si>
  <si>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</si>
  <si>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</si>
  <si>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令和 6   年  5  月  16  日</t>
    <phoneticPr fontId="3"/>
  </si>
  <si>
    <t>横浜市都筑区茅ヶ崎南2-5-21 グレース代官3　101号</t>
    <rPh sb="0" eb="3">
      <t>ヨコハマシ</t>
    </rPh>
    <rPh sb="3" eb="6">
      <t>ツズキク</t>
    </rPh>
    <rPh sb="6" eb="9">
      <t>チガサキ</t>
    </rPh>
    <rPh sb="9" eb="10">
      <t>ミナミ</t>
    </rPh>
    <rPh sb="21" eb="23">
      <t>ダイカン</t>
    </rPh>
    <rPh sb="28" eb="29">
      <t>ゴウ</t>
    </rPh>
    <phoneticPr fontId="3"/>
  </si>
  <si>
    <t>前田道路㈱ 西関東支店 横浜横須賀道路作業所　　　　　　　所長 本間正樹　　　　　　</t>
    <rPh sb="0" eb="2">
      <t>マエダ</t>
    </rPh>
    <rPh sb="2" eb="4">
      <t>ドウロ</t>
    </rPh>
    <rPh sb="6" eb="7">
      <t>ニシ</t>
    </rPh>
    <rPh sb="7" eb="9">
      <t>カントウ</t>
    </rPh>
    <rPh sb="9" eb="11">
      <t>シテン</t>
    </rPh>
    <rPh sb="12" eb="14">
      <t>ヨコハマ</t>
    </rPh>
    <rPh sb="14" eb="17">
      <t>ヨコスカ</t>
    </rPh>
    <rPh sb="17" eb="19">
      <t>ドウロ</t>
    </rPh>
    <rPh sb="19" eb="22">
      <t>サギョウショ</t>
    </rPh>
    <rPh sb="29" eb="31">
      <t>ショチョウ</t>
    </rPh>
    <rPh sb="32" eb="34">
      <t>ホンマ</t>
    </rPh>
    <rPh sb="34" eb="36">
      <t>マサキ</t>
    </rPh>
    <phoneticPr fontId="3"/>
  </si>
  <si>
    <t>080-6551-1025</t>
    <phoneticPr fontId="3"/>
  </si>
  <si>
    <t xml:space="preserve">前田道路㈱ 西関東支店 横浜横須賀道路作業所 </t>
    <rPh sb="0" eb="2">
      <t>マエダ</t>
    </rPh>
    <rPh sb="2" eb="4">
      <t>ドウロ</t>
    </rPh>
    <rPh sb="6" eb="7">
      <t>ニシ</t>
    </rPh>
    <rPh sb="7" eb="11">
      <t>カントウシテン</t>
    </rPh>
    <rPh sb="12" eb="22">
      <t>ヨコハマヨコスカドウロサギョウショ</t>
    </rPh>
    <phoneticPr fontId="3"/>
  </si>
  <si>
    <t xml:space="preserve">横浜市都筑区茅ヶ崎南2-5-21　グレース代官3  101号 </t>
    <rPh sb="0" eb="3">
      <t>ヨコハマシ</t>
    </rPh>
    <rPh sb="3" eb="6">
      <t>ツズキク</t>
    </rPh>
    <rPh sb="6" eb="9">
      <t>チガサキ</t>
    </rPh>
    <rPh sb="9" eb="10">
      <t>ミナミ</t>
    </rPh>
    <rPh sb="21" eb="23">
      <t>ダイカン</t>
    </rPh>
    <rPh sb="29" eb="30">
      <t>ゴウ</t>
    </rPh>
    <phoneticPr fontId="3"/>
  </si>
  <si>
    <t>土木建築工事の請負</t>
    <rPh sb="0" eb="2">
      <t>ドボク</t>
    </rPh>
    <rPh sb="2" eb="4">
      <t>ケンチク</t>
    </rPh>
    <rPh sb="4" eb="6">
      <t>コウジ</t>
    </rPh>
    <rPh sb="7" eb="9">
      <t>ウケオイ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</si>
</sst>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728788" y="2200275"/>
          <a:ext cx="609600"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719263" y="2190750"/>
          <a:ext cx="6191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719263" y="2200275"/>
          <a:ext cx="6191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719263" y="2181225"/>
          <a:ext cx="6191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719263" y="2219325"/>
          <a:ext cx="6191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719263" y="2209800"/>
          <a:ext cx="6191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719263" y="2190750"/>
          <a:ext cx="6191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719263" y="2190750"/>
          <a:ext cx="6191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719263" y="2209800"/>
          <a:ext cx="6191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719263" y="2190750"/>
          <a:ext cx="6191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719263" y="2200275"/>
          <a:ext cx="6191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719263" y="2190750"/>
          <a:ext cx="6191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719263" y="2181225"/>
          <a:ext cx="6191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719263" y="2209800"/>
          <a:ext cx="6191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719263" y="2200275"/>
          <a:ext cx="6191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719263" y="2200275"/>
          <a:ext cx="6191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719263" y="2209800"/>
          <a:ext cx="6191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719263" y="2200275"/>
          <a:ext cx="6191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719263" y="2190750"/>
          <a:ext cx="6191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719263" y="2181225"/>
          <a:ext cx="6191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5.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6.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17.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A33" zoomScaleNormal="100" zoomScaleSheetLayoutView="100" workbookViewId="0">
      <selection activeCell="Q66" sqref="Q66"/>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451</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3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452</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41</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453</v>
      </c>
      <c r="K39" s="570"/>
      <c r="L39" s="571"/>
      <c r="M39" s="571"/>
      <c r="N39" s="571"/>
      <c r="O39" s="572"/>
      <c r="Q39" s="24"/>
      <c r="R39" s="99"/>
    </row>
    <row r="40" spans="1:19" ht="26.25" customHeight="1" x14ac:dyDescent="0.15">
      <c r="C40" s="88"/>
      <c r="D40" s="28"/>
      <c r="E40" s="28"/>
      <c r="F40" s="28"/>
      <c r="G40" s="28"/>
      <c r="H40" s="29" t="s">
        <v>7</v>
      </c>
      <c r="I40" s="29"/>
      <c r="J40" s="570" t="s">
        <v>454</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455</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456</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2958</v>
      </c>
      <c r="N48" s="586"/>
      <c r="O48" s="587"/>
    </row>
    <row r="49" spans="3:21" ht="18" customHeight="1" x14ac:dyDescent="0.15">
      <c r="C49" s="564" t="s">
        <v>11</v>
      </c>
      <c r="D49" s="565"/>
      <c r="E49" s="566"/>
      <c r="F49" s="619" t="s">
        <v>457</v>
      </c>
      <c r="G49" s="620"/>
      <c r="H49" s="620"/>
      <c r="I49" s="620"/>
      <c r="J49" s="620"/>
      <c r="K49" s="620"/>
      <c r="L49" s="471" t="s">
        <v>172</v>
      </c>
      <c r="M49" s="474"/>
      <c r="N49" s="588" t="s">
        <v>455</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117</v>
      </c>
      <c r="G52" s="519"/>
      <c r="H52" s="519"/>
      <c r="I52" s="519"/>
      <c r="J52" s="36" t="s">
        <v>47</v>
      </c>
      <c r="K52" s="36"/>
      <c r="L52" s="520" t="s">
        <v>458</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v>700</v>
      </c>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5</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2989.5</v>
      </c>
      <c r="I63" s="293" t="s">
        <v>4</v>
      </c>
      <c r="J63" s="542" t="s">
        <v>324</v>
      </c>
      <c r="K63" s="543"/>
      <c r="L63" s="544"/>
      <c r="M63" s="534">
        <f>+別紙!AA14</f>
        <v>9.5</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t="str">
        <f>+別紙!AA15</f>
        <v>0</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9.5</v>
      </c>
      <c r="N65" s="535"/>
      <c r="O65" s="460" t="s">
        <v>4</v>
      </c>
      <c r="P65" s="175"/>
      <c r="Q65" s="176"/>
      <c r="R65" s="176"/>
      <c r="S65" s="176"/>
    </row>
    <row r="66" spans="1:48" ht="24.75" customHeight="1" x14ac:dyDescent="0.15">
      <c r="C66" s="488"/>
      <c r="D66" s="539" t="s">
        <v>303</v>
      </c>
      <c r="E66" s="540"/>
      <c r="F66" s="540"/>
      <c r="G66" s="541"/>
      <c r="H66" s="462">
        <f>+別紙!AA12</f>
        <v>2980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3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3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3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3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3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3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3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3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3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 xml:space="preserve">前田道路㈱ 西関東支店 横浜横須賀道路作業所 </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3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E13" zoomScaleNormal="100" workbookViewId="0">
      <selection activeCell="AG23" sqref="AG23:AH2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 xml:space="preserve">前田道路㈱ 西関東支店 横浜横須賀道路作業所 </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0.8</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1.5</v>
      </c>
      <c r="E24" s="700"/>
      <c r="F24" s="700"/>
      <c r="G24" s="212" t="s">
        <v>198</v>
      </c>
      <c r="H24" s="678">
        <f>+F12</f>
        <v>0.8</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0.8</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0.8</v>
      </c>
      <c r="Q27" s="683"/>
      <c r="R27" s="683"/>
      <c r="S27" s="683"/>
      <c r="T27" s="54" t="s">
        <v>38</v>
      </c>
      <c r="U27" s="74"/>
      <c r="V27" s="74"/>
      <c r="Y27" s="72" t="s">
        <v>39</v>
      </c>
      <c r="Z27" s="75"/>
      <c r="AH27" s="63"/>
      <c r="AI27" s="63"/>
      <c r="AJ27" s="63"/>
      <c r="AK27" s="63"/>
      <c r="AL27" s="646">
        <f>+AH18+P27</f>
        <v>0.8</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0.8</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1.5</v>
      </c>
      <c r="E29" s="700"/>
      <c r="F29" s="700"/>
      <c r="G29" s="212" t="s">
        <v>198</v>
      </c>
      <c r="H29" s="678">
        <f>+AL27</f>
        <v>0.8</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0.8</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1.5</v>
      </c>
      <c r="E31" s="700"/>
      <c r="F31" s="700"/>
      <c r="G31" s="212" t="s">
        <v>198</v>
      </c>
      <c r="H31" s="678">
        <f>+AS24</f>
        <v>0.8</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 xml:space="preserve">前田道路㈱ 西関東支店 横浜横須賀道路作業所 </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 xml:space="preserve">前田道路㈱ 西関東支店 横浜横須賀道路作業所 </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 xml:space="preserve">前田道路㈱ 西関東支店 横浜横須賀道路作業所 </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 xml:space="preserve">前田道路㈱ 西関東支店 横浜横須賀道路作業所 </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 xml:space="preserve">前田道路㈱ 西関東支店 横浜横須賀道路作業所 </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3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9"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 xml:space="preserve">前田道路㈱ 西関東支店 横浜横須賀道路作業所 </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3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2.8</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2.8</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2.8</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2.8</v>
      </c>
      <c r="Q27" s="683"/>
      <c r="R27" s="683"/>
      <c r="S27" s="683"/>
      <c r="T27" s="54" t="s">
        <v>38</v>
      </c>
      <c r="U27" s="74"/>
      <c r="V27" s="74"/>
      <c r="Y27" s="72" t="s">
        <v>39</v>
      </c>
      <c r="Z27" s="75"/>
      <c r="AH27" s="63"/>
      <c r="AI27" s="63"/>
      <c r="AJ27" s="63"/>
      <c r="AK27" s="63"/>
      <c r="AL27" s="646">
        <f>+AH18+P27</f>
        <v>2.8</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2.8</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2.8</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2.8</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2.8</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 xml:space="preserve">前田道路㈱ 西関東支店 横浜横須賀道路作業所 </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 xml:space="preserve">前田道路㈱ 西関東支店 横浜横須賀道路作業所 </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 xml:space="preserve">前田道路㈱ 西関東支店 横浜横須賀道路作業所 </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 xml:space="preserve">前田道路㈱ 西関東支店 横浜横須賀道路作業所 </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 xml:space="preserve">前田道路㈱ 西関東支店 横浜横須賀道路作業所 </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 xml:space="preserve">前田道路㈱ 西関東支店 横浜横須賀道路作業所 </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 xml:space="preserve">前田道路㈱ 西関東支店 横浜横須賀道路作業所 </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P19" sqref="P1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 xml:space="preserve">前田道路㈱ 西関東支店 横浜横須賀道路作業所 </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1713.6</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v>1713.6</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1713.6</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2980</v>
      </c>
      <c r="E24" s="700"/>
      <c r="F24" s="700"/>
      <c r="G24" s="212" t="s">
        <v>198</v>
      </c>
      <c r="H24" s="678">
        <f>+F12</f>
        <v>1713.6</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2980</v>
      </c>
      <c r="E27" s="700"/>
      <c r="F27" s="700"/>
      <c r="G27" s="212" t="s">
        <v>198</v>
      </c>
      <c r="H27" s="678">
        <f>+Y21</f>
        <v>1713.6</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 xml:space="preserve">前田道路㈱ 西関東支店 横浜横須賀道路作業所 </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 xml:space="preserve">前田道路㈱ 西関東支店 横浜横須賀道路作業所 </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 xml:space="preserve">前田道路㈱ 西関東支店 横浜横須賀道路作業所 </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3" zoomScaleNormal="100" workbookViewId="0">
      <selection activeCell="D33" sqref="D33:F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 xml:space="preserve">前田道路㈱ 西関東支店 横浜横須賀道路作業所 </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8</v>
      </c>
      <c r="E24" s="700"/>
      <c r="F24" s="700"/>
      <c r="G24" s="212" t="s">
        <v>198</v>
      </c>
      <c r="H24" s="678">
        <f>+F12</f>
        <v>11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11</v>
      </c>
      <c r="Q27" s="683"/>
      <c r="R27" s="683"/>
      <c r="S27" s="683"/>
      <c r="T27" s="54" t="s">
        <v>38</v>
      </c>
      <c r="U27" s="74"/>
      <c r="V27" s="74"/>
      <c r="Y27" s="72" t="s">
        <v>39</v>
      </c>
      <c r="Z27" s="75"/>
      <c r="AH27" s="63"/>
      <c r="AI27" s="63"/>
      <c r="AJ27" s="63"/>
      <c r="AK27" s="63"/>
      <c r="AL27" s="646">
        <f>+AH18+P27</f>
        <v>11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8</v>
      </c>
      <c r="E29" s="700"/>
      <c r="F29" s="700"/>
      <c r="G29" s="212" t="s">
        <v>198</v>
      </c>
      <c r="H29" s="678">
        <f>+AL27</f>
        <v>11</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11</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8</v>
      </c>
      <c r="E31" s="700"/>
      <c r="F31" s="700"/>
      <c r="G31" s="212" t="s">
        <v>198</v>
      </c>
      <c r="H31" s="678">
        <f>+AS24</f>
        <v>11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7"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 xml:space="preserve">前田道路㈱ 西関東支店 横浜横須賀道路作業所 </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9.1"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1.5</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0</v>
      </c>
      <c r="M9" s="393">
        <f>IF(OR(ｷ.紙くず!D24&gt;0,ｷ.紙くず!D24&lt;0),ｷ.紙くず!D24,IF(M$19&gt;0,"0",0))</f>
        <v>0</v>
      </c>
      <c r="N9" s="393" t="str">
        <f>IF(OR(ｸ.木くず!D24&gt;0,ｸ.木くず!D24&lt;0),ｸ.木くず!D24,IF(N$19&gt;0,"0",0))</f>
        <v>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0</v>
      </c>
      <c r="T9" s="393">
        <f>IF(OR(ｾ.ｶﾞﾗｽ･ｺﾝｸﾘ･陶磁器くず!D24&gt;0,ｾ.ｶﾞﾗｽ･ｺﾝｸﾘ･陶磁器くず!D24&lt;0),ｾ.ｶﾞﾗｽ･ｺﾝｸﾘ･陶磁器くず!D24,IF(T$19&gt;0,"0",0))</f>
        <v>0</v>
      </c>
      <c r="U9" s="393">
        <f>IF(OR(ｿ.鉱さい!D24&gt;0,ｿ.鉱さい!D24&lt;0),ｿ.鉱さい!D24,IF(U$19&gt;0,"0",0))</f>
        <v>0</v>
      </c>
      <c r="V9" s="393">
        <f>IF(OR(ﾀ.がれき類!D24&gt;0,ﾀ.がれき類!D24&lt;0),ﾀ.がれき類!D24,IF(V$19&gt;0,"0",0))</f>
        <v>2980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8</v>
      </c>
      <c r="AA9" s="395">
        <f>IF(SUM(G9:Z9)&gt;0,SUM(G9:Z9),IF(AA$19&gt;0,"0",0))</f>
        <v>2989.5</v>
      </c>
    </row>
    <row r="10" spans="2:27" ht="24" customHeight="1" x14ac:dyDescent="0.15">
      <c r="B10" s="184" t="s">
        <v>352</v>
      </c>
      <c r="C10" s="779" t="s">
        <v>320</v>
      </c>
      <c r="D10" s="779"/>
      <c r="E10" s="779"/>
      <c r="F10" s="780"/>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f>IF(OR(ｶ.廃ﾌﾟﾗ類!D25&gt;0,ｶ.廃ﾌﾟﾗ類!D25&lt;0),ｶ.廃ﾌﾟﾗ類!D25,IF(L$19&gt;0,"0",0))</f>
        <v>0</v>
      </c>
      <c r="M10" s="396">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f>IF(OR(ｽ.金属くず!D25&gt;0,ｽ.金属くず!D25&lt;0),ｽ.金属くず!D25,IF(S$19&gt;0,"0",0))</f>
        <v>0</v>
      </c>
      <c r="T10" s="396">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f>IF(OR(ｶ.廃ﾌﾟﾗ類!D26&gt;0,ｶ.廃ﾌﾟﾗ類!D26&lt;0),ｶ.廃ﾌﾟﾗ類!D26,IF(L$19&gt;0,"0",0))</f>
        <v>0</v>
      </c>
      <c r="M11" s="399">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f>IF(OR(ｽ.金属くず!D26&gt;0,ｽ.金属くず!D26&lt;0),ｽ.金属くず!D26,IF(S$19&gt;0,"0",0))</f>
        <v>0</v>
      </c>
      <c r="T11" s="399">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f>IF(OR(ｶ.廃ﾌﾟﾗ類!D27&gt;0,ｶ.廃ﾌﾟﾗ類!D27&lt;0),ｶ.廃ﾌﾟﾗ類!D27,IF(L$19&gt;0,"0",0))</f>
        <v>0</v>
      </c>
      <c r="M12" s="399">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f>IF(OR(ｽ.金属くず!D27&gt;0,ｽ.金属くず!D27&lt;0),ｽ.金属くず!D27,IF(S$19&gt;0,"0",0))</f>
        <v>0</v>
      </c>
      <c r="T12" s="399">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2980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f t="shared" si="0"/>
        <v>2980</v>
      </c>
    </row>
    <row r="13" spans="2:27" ht="24" customHeight="1" x14ac:dyDescent="0.15">
      <c r="B13" s="184" t="s">
        <v>228</v>
      </c>
      <c r="C13" s="783" t="s">
        <v>323</v>
      </c>
      <c r="D13" s="748"/>
      <c r="E13" s="748"/>
      <c r="F13" s="749"/>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f>IF(OR(ｶ.廃ﾌﾟﾗ類!D28&gt;0,ｶ.廃ﾌﾟﾗ類!D28&lt;0),ｶ.廃ﾌﾟﾗ類!D28,IF(L$19&gt;0,"0",0))</f>
        <v>0</v>
      </c>
      <c r="M13" s="399">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f>IF(OR(ｽ.金属くず!D28&gt;0,ｽ.金属くず!D28&lt;0),ｽ.金属くず!D28,IF(S$19&gt;0,"0",0))</f>
        <v>0</v>
      </c>
      <c r="T13" s="399">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1.5</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0</v>
      </c>
      <c r="M14" s="399">
        <f>IF(OR(ｷ.紙くず!D29&gt;0,ｷ.紙くず!D29&lt;0),ｷ.紙くず!D29,IF(M$19&gt;0,"0",0))</f>
        <v>0</v>
      </c>
      <c r="N14" s="399" t="str">
        <f>IF(OR(ｸ.木くず!D29&gt;0,ｸ.木くず!D29&lt;0),ｸ.木くず!D29,IF(N$19&gt;0,"0",0))</f>
        <v>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0</v>
      </c>
      <c r="T14" s="399">
        <f>IF(OR(ｾ.ｶﾞﾗｽ･ｺﾝｸﾘ･陶磁器くず!D29&gt;0,ｾ.ｶﾞﾗｽ･ｺﾝｸﾘ･陶磁器くず!D29&lt;0),ｾ.ｶﾞﾗｽ･ｺﾝｸﾘ･陶磁器くず!D29,IF(T$19&gt;0,"0",0))</f>
        <v>0</v>
      </c>
      <c r="U14" s="399">
        <f>IF(OR(ｿ.鉱さい!D29&gt;0,ｿ.鉱さい!D29&lt;0),ｿ.鉱さい!D29,IF(U$19&gt;0,"0",0))</f>
        <v>0</v>
      </c>
      <c r="V14" s="399" t="str">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8</v>
      </c>
      <c r="AA14" s="401">
        <f t="shared" si="0"/>
        <v>9.5</v>
      </c>
    </row>
    <row r="15" spans="2:27" ht="24" customHeight="1" x14ac:dyDescent="0.15">
      <c r="B15" s="184" t="s">
        <v>244</v>
      </c>
      <c r="C15" s="781" t="s">
        <v>242</v>
      </c>
      <c r="D15" s="781"/>
      <c r="E15" s="781"/>
      <c r="F15" s="782"/>
      <c r="G15" s="399">
        <f>IF(OR(ｱ.燃え殻!D30&gt;0,ｱ.燃え殻!D30&lt;0),ｱ.燃え殻!D30,IF(G$19&gt;0,"0",0))</f>
        <v>0</v>
      </c>
      <c r="H15" s="399" t="str">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0</v>
      </c>
      <c r="M15" s="399">
        <f>IF(OR(ｷ.紙くず!D30&gt;0,ｷ.紙くず!D30&lt;0),ｷ.紙くず!D30,IF(M$19&gt;0,"0",0))</f>
        <v>0</v>
      </c>
      <c r="N15" s="399" t="str">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0</v>
      </c>
      <c r="T15" s="399">
        <f>IF(OR(ｾ.ｶﾞﾗｽ･ｺﾝｸﾘ･陶磁器くず!D30&gt;0,ｾ.ｶﾞﾗｽ･ｺﾝｸﾘ･陶磁器くず!D30&lt;0),ｾ.ｶﾞﾗｽ･ｺﾝｸﾘ･陶磁器くず!D30,IF(T$19&gt;0,"0",0))</f>
        <v>0</v>
      </c>
      <c r="U15" s="399">
        <f>IF(OR(ｿ.鉱さい!D30&gt;0,ｿ.鉱さい!D30&lt;0),ｿ.鉱さい!D30,IF(U$19&gt;0,"0",0))</f>
        <v>0</v>
      </c>
      <c r="V15" s="399" t="str">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t="str">
        <f>IF(OR(ﾄ.混合廃棄物その他!D30&gt;0,ﾄ.混合廃棄物その他!D30&lt;0),ﾄ.混合廃棄物その他!D30,IF(Z$19&gt;0,"0",0))</f>
        <v>0</v>
      </c>
      <c r="AA15" s="401" t="str">
        <f t="shared" si="0"/>
        <v>0</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1.5</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0</v>
      </c>
      <c r="M16" s="399">
        <f>IF(OR(ｷ.紙くず!D31&gt;0,ｷ.紙くず!D31&lt;0),ｷ.紙くず!D31,IF(M$19&gt;0,"0",0))</f>
        <v>0</v>
      </c>
      <c r="N16" s="399" t="str">
        <f>IF(OR(ｸ.木くず!D31&gt;0,ｸ.木くず!D31&lt;0),ｸ.木くず!D31,IF(N$19&gt;0,"0",0))</f>
        <v>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0</v>
      </c>
      <c r="T16" s="399">
        <f>IF(OR(ｾ.ｶﾞﾗｽ･ｺﾝｸﾘ･陶磁器くず!D31&gt;0,ｾ.ｶﾞﾗｽ･ｺﾝｸﾘ･陶磁器くず!D31&lt;0),ｾ.ｶﾞﾗｽ･ｺﾝｸﾘ･陶磁器くず!D31,IF(T$19&gt;0,"0",0))</f>
        <v>0</v>
      </c>
      <c r="U16" s="399">
        <f>IF(OR(ｿ.鉱さい!D31&gt;0,ｿ.鉱さい!D31&lt;0),ｿ.鉱さい!D31,IF(U$19&gt;0,"0",0))</f>
        <v>0</v>
      </c>
      <c r="V16" s="399" t="str">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8</v>
      </c>
      <c r="AA16" s="401">
        <f t="shared" si="0"/>
        <v>9.5</v>
      </c>
    </row>
    <row r="17" spans="2:27" ht="24" customHeight="1" x14ac:dyDescent="0.15">
      <c r="B17" s="184"/>
      <c r="C17" s="781" t="s">
        <v>428</v>
      </c>
      <c r="D17" s="781"/>
      <c r="E17" s="781"/>
      <c r="F17" s="782"/>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f>IF(OR(ｶ.廃ﾌﾟﾗ類!D32&gt;0,ｶ.廃ﾌﾟﾗ類!D32&lt;0),ｶ.廃ﾌﾟﾗ類!D32,IF(L$19&gt;0,"0",0))</f>
        <v>0</v>
      </c>
      <c r="M17" s="399">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f>IF(OR(ｽ.金属くず!D32&gt;0,ｽ.金属くず!D32&lt;0),ｽ.金属くず!D32,IF(S$19&gt;0,"0",0))</f>
        <v>0</v>
      </c>
      <c r="T17" s="399">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f>IF(OR(ｶ.廃ﾌﾟﾗ類!D33&gt;0,ｶ.廃ﾌﾟﾗ類!D33&lt;0),ｶ.廃ﾌﾟﾗ類!D33,IF(L$19&gt;0,"0",0))</f>
        <v>0</v>
      </c>
      <c r="M18" s="402">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f>IF(OR(ｽ.金属くず!D33&gt;0,ｽ.金属くず!D33&lt;0),ｽ.金属くず!D33,IF(S$19&gt;0,"0",0))</f>
        <v>0</v>
      </c>
      <c r="T18" s="402">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0.8</v>
      </c>
      <c r="I19" s="405">
        <f t="shared" si="1"/>
        <v>0</v>
      </c>
      <c r="J19" s="405">
        <f t="shared" si="1"/>
        <v>0</v>
      </c>
      <c r="K19" s="405">
        <f t="shared" si="1"/>
        <v>0</v>
      </c>
      <c r="L19" s="405">
        <f t="shared" si="1"/>
        <v>0</v>
      </c>
      <c r="M19" s="405">
        <f t="shared" si="1"/>
        <v>0</v>
      </c>
      <c r="N19" s="405">
        <f t="shared" si="1"/>
        <v>2.8</v>
      </c>
      <c r="O19" s="405">
        <f t="shared" si="1"/>
        <v>0</v>
      </c>
      <c r="P19" s="405">
        <f t="shared" si="1"/>
        <v>0</v>
      </c>
      <c r="Q19" s="405">
        <f t="shared" si="1"/>
        <v>0</v>
      </c>
      <c r="R19" s="405">
        <f t="shared" si="1"/>
        <v>0</v>
      </c>
      <c r="S19" s="405">
        <f t="shared" si="1"/>
        <v>0</v>
      </c>
      <c r="T19" s="405">
        <f t="shared" si="1"/>
        <v>0</v>
      </c>
      <c r="U19" s="405">
        <f t="shared" si="1"/>
        <v>0</v>
      </c>
      <c r="V19" s="405">
        <f t="shared" si="1"/>
        <v>1713.6</v>
      </c>
      <c r="W19" s="405">
        <f t="shared" si="1"/>
        <v>0</v>
      </c>
      <c r="X19" s="405">
        <f t="shared" si="1"/>
        <v>0</v>
      </c>
      <c r="Y19" s="405">
        <f t="shared" si="1"/>
        <v>0</v>
      </c>
      <c r="Z19" s="406">
        <f t="shared" si="1"/>
        <v>11</v>
      </c>
      <c r="AA19" s="407">
        <f t="shared" ref="AA19:AA25" si="2">SUM(G19:Z19)</f>
        <v>1728.1999999999998</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1713.6</v>
      </c>
      <c r="W23" s="417">
        <f>+ﾁ.動物のふん尿!$P$18</f>
        <v>0</v>
      </c>
      <c r="X23" s="417">
        <f>+ﾂ.動物の死体!$P$18</f>
        <v>0</v>
      </c>
      <c r="Y23" s="417">
        <f>+ﾃ.ばいじん!$P$18</f>
        <v>0</v>
      </c>
      <c r="Z23" s="418">
        <f>+ﾄ.混合廃棄物その他!$P$18</f>
        <v>0</v>
      </c>
      <c r="AA23" s="419">
        <f t="shared" si="2"/>
        <v>1713.6</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1713.6</v>
      </c>
      <c r="W27" s="426">
        <f t="shared" si="5"/>
        <v>0</v>
      </c>
      <c r="X27" s="426">
        <f t="shared" si="5"/>
        <v>0</v>
      </c>
      <c r="Y27" s="426">
        <f t="shared" si="5"/>
        <v>0</v>
      </c>
      <c r="Z27" s="427">
        <f t="shared" si="5"/>
        <v>0</v>
      </c>
      <c r="AA27" s="428">
        <f t="shared" si="4"/>
        <v>1713.6</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6"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0.8</v>
      </c>
      <c r="I37" s="441">
        <f t="shared" si="8"/>
        <v>0</v>
      </c>
      <c r="J37" s="441">
        <f t="shared" si="8"/>
        <v>0</v>
      </c>
      <c r="K37" s="441">
        <f t="shared" si="8"/>
        <v>0</v>
      </c>
      <c r="L37" s="441">
        <f t="shared" si="8"/>
        <v>0</v>
      </c>
      <c r="M37" s="441">
        <f t="shared" si="8"/>
        <v>0</v>
      </c>
      <c r="N37" s="441">
        <f t="shared" si="8"/>
        <v>2.8</v>
      </c>
      <c r="O37" s="441">
        <f t="shared" si="8"/>
        <v>0</v>
      </c>
      <c r="P37" s="441">
        <f t="shared" si="8"/>
        <v>0</v>
      </c>
      <c r="Q37" s="441">
        <f t="shared" si="8"/>
        <v>0</v>
      </c>
      <c r="R37" s="441">
        <f t="shared" si="8"/>
        <v>0</v>
      </c>
      <c r="S37" s="441">
        <f t="shared" si="8"/>
        <v>0</v>
      </c>
      <c r="T37" s="441">
        <f t="shared" si="8"/>
        <v>0</v>
      </c>
      <c r="U37" s="441">
        <f t="shared" si="8"/>
        <v>0</v>
      </c>
      <c r="V37" s="441">
        <f t="shared" si="8"/>
        <v>0</v>
      </c>
      <c r="W37" s="441">
        <f t="shared" si="8"/>
        <v>0</v>
      </c>
      <c r="X37" s="441">
        <f t="shared" si="8"/>
        <v>0</v>
      </c>
      <c r="Y37" s="441">
        <f t="shared" si="8"/>
        <v>0</v>
      </c>
      <c r="Z37" s="442">
        <f t="shared" si="8"/>
        <v>11</v>
      </c>
      <c r="AA37" s="443">
        <f t="shared" si="4"/>
        <v>14.6</v>
      </c>
    </row>
    <row r="38" spans="2:27" ht="24" customHeight="1" x14ac:dyDescent="0.15">
      <c r="B38" s="182"/>
      <c r="C38" s="752"/>
      <c r="D38" s="225"/>
      <c r="E38" s="223" t="s">
        <v>262</v>
      </c>
      <c r="F38" s="469"/>
      <c r="G38" s="432">
        <f t="shared" ref="G38:Z38" si="9">SUM(G39:G41)</f>
        <v>0</v>
      </c>
      <c r="H38" s="432">
        <f t="shared" si="9"/>
        <v>0.8</v>
      </c>
      <c r="I38" s="432">
        <f t="shared" si="9"/>
        <v>0</v>
      </c>
      <c r="J38" s="432">
        <f t="shared" si="9"/>
        <v>0</v>
      </c>
      <c r="K38" s="432">
        <f t="shared" si="9"/>
        <v>0</v>
      </c>
      <c r="L38" s="432">
        <f t="shared" si="9"/>
        <v>0</v>
      </c>
      <c r="M38" s="432">
        <f t="shared" si="9"/>
        <v>0</v>
      </c>
      <c r="N38" s="432">
        <f t="shared" si="9"/>
        <v>2.8</v>
      </c>
      <c r="O38" s="432">
        <f t="shared" si="9"/>
        <v>0</v>
      </c>
      <c r="P38" s="432">
        <f t="shared" si="9"/>
        <v>0</v>
      </c>
      <c r="Q38" s="432">
        <f t="shared" si="9"/>
        <v>0</v>
      </c>
      <c r="R38" s="432">
        <f t="shared" si="9"/>
        <v>0</v>
      </c>
      <c r="S38" s="432">
        <f t="shared" si="9"/>
        <v>0</v>
      </c>
      <c r="T38" s="432">
        <f t="shared" si="9"/>
        <v>0</v>
      </c>
      <c r="U38" s="432">
        <f t="shared" si="9"/>
        <v>0</v>
      </c>
      <c r="V38" s="432">
        <f t="shared" si="9"/>
        <v>0</v>
      </c>
      <c r="W38" s="432">
        <f t="shared" si="9"/>
        <v>0</v>
      </c>
      <c r="X38" s="432">
        <f t="shared" si="9"/>
        <v>0</v>
      </c>
      <c r="Y38" s="432">
        <f t="shared" si="9"/>
        <v>0</v>
      </c>
      <c r="Z38" s="433">
        <f t="shared" si="9"/>
        <v>11</v>
      </c>
      <c r="AA38" s="434">
        <f t="shared" si="4"/>
        <v>14.6</v>
      </c>
    </row>
    <row r="39" spans="2:27" ht="24" customHeight="1" x14ac:dyDescent="0.15">
      <c r="B39" s="182"/>
      <c r="C39" s="752"/>
      <c r="D39" s="226"/>
      <c r="E39" s="221"/>
      <c r="F39" s="219" t="s">
        <v>235</v>
      </c>
      <c r="G39" s="435">
        <f>+ｱ.燃え殻!$AA$28</f>
        <v>0</v>
      </c>
      <c r="H39" s="435">
        <f>+ｲ.汚泥!$AA$28</f>
        <v>0.8</v>
      </c>
      <c r="I39" s="435">
        <f>+ｳ.廃油!$AA$28</f>
        <v>0</v>
      </c>
      <c r="J39" s="435">
        <f>+ｴ.廃酸!$AA$28</f>
        <v>0</v>
      </c>
      <c r="K39" s="435">
        <f>+ｵ.廃ｱﾙｶﾘ!$AA$28</f>
        <v>0</v>
      </c>
      <c r="L39" s="435">
        <f>+ｶ.廃ﾌﾟﾗ類!$AA$28</f>
        <v>0</v>
      </c>
      <c r="M39" s="435">
        <f>+ｷ.紙くず!$AA$28</f>
        <v>0</v>
      </c>
      <c r="N39" s="435">
        <f>+ｸ.木くず!$AA$28</f>
        <v>2.8</v>
      </c>
      <c r="O39" s="435">
        <f>+ｹ.繊維くず!$AA$28</f>
        <v>0</v>
      </c>
      <c r="P39" s="435">
        <f>+ｺ.動植物性残さ!$AA$28</f>
        <v>0</v>
      </c>
      <c r="Q39" s="435">
        <f>+ｻ.動物系固形不要物!$AA$28</f>
        <v>0</v>
      </c>
      <c r="R39" s="435">
        <f>+ｼ.ｺﾞﾑくず!$AA$28</f>
        <v>0</v>
      </c>
      <c r="S39" s="435">
        <f>+ｽ.金属くず!$AA$28</f>
        <v>0</v>
      </c>
      <c r="T39" s="435">
        <f>+ｾ.ｶﾞﾗｽ･ｺﾝｸﾘ･陶磁器くず!$AA$28</f>
        <v>0</v>
      </c>
      <c r="U39" s="435">
        <f>+ｿ.鉱さい!$AA$28</f>
        <v>0</v>
      </c>
      <c r="V39" s="435">
        <f>+ﾀ.がれき類!$AA$28</f>
        <v>0</v>
      </c>
      <c r="W39" s="435">
        <f>+ﾁ.動物のふん尿!$AA$28</f>
        <v>0</v>
      </c>
      <c r="X39" s="435">
        <f>+ﾂ.動物の死体!$AA$28</f>
        <v>0</v>
      </c>
      <c r="Y39" s="435">
        <f>+ﾃ.ばいじん!$AA$28</f>
        <v>0</v>
      </c>
      <c r="Z39" s="436">
        <f>+ﾄ.混合廃棄物その他!$AA$28</f>
        <v>11</v>
      </c>
      <c r="AA39" s="437">
        <f t="shared" si="4"/>
        <v>14.6</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0</v>
      </c>
      <c r="H43" s="444">
        <f>+ｲ.汚泥!$AL$27</f>
        <v>0.8</v>
      </c>
      <c r="I43" s="444">
        <f>+ｳ.廃油!$AL$27</f>
        <v>0</v>
      </c>
      <c r="J43" s="444">
        <f>+ｴ.廃酸!$AL$27</f>
        <v>0</v>
      </c>
      <c r="K43" s="444">
        <f>+ｵ.廃ｱﾙｶﾘ!$AL$27</f>
        <v>0</v>
      </c>
      <c r="L43" s="444">
        <f>+ｶ.廃ﾌﾟﾗ類!$AL$27</f>
        <v>0</v>
      </c>
      <c r="M43" s="444">
        <f>+ｷ.紙くず!$AL$27</f>
        <v>0</v>
      </c>
      <c r="N43" s="444">
        <f>+ｸ.木くず!$AL$27</f>
        <v>2.8</v>
      </c>
      <c r="O43" s="444">
        <f>+ｹ.繊維くず!$AL$27</f>
        <v>0</v>
      </c>
      <c r="P43" s="444">
        <f>+ｺ.動植物性残さ!$AL$27</f>
        <v>0</v>
      </c>
      <c r="Q43" s="444">
        <f>+ｻ.動物系固形不要物!$AL$27</f>
        <v>0</v>
      </c>
      <c r="R43" s="444">
        <f>+ｼ.ｺﾞﾑくず!$AL$27</f>
        <v>0</v>
      </c>
      <c r="S43" s="444">
        <f>+ｽ.金属くず!$AL$27</f>
        <v>0</v>
      </c>
      <c r="T43" s="444">
        <f>+ｾ.ｶﾞﾗｽ･ｺﾝｸﾘ･陶磁器くず!$AL$27</f>
        <v>0</v>
      </c>
      <c r="U43" s="444">
        <f>+ｿ.鉱さい!$AL$27</f>
        <v>0</v>
      </c>
      <c r="V43" s="444">
        <f>+ﾀ.がれき類!$AL$27</f>
        <v>0</v>
      </c>
      <c r="W43" s="444">
        <f>+ﾁ.動物のふん尿!$AL$27</f>
        <v>0</v>
      </c>
      <c r="X43" s="444">
        <f>+ﾂ.動物の死体!$AL$27</f>
        <v>0</v>
      </c>
      <c r="Y43" s="444">
        <f>+ﾃ.ばいじん!$AL$27</f>
        <v>0</v>
      </c>
      <c r="Z43" s="445">
        <f>+ﾄ.混合廃棄物その他!$AL$27</f>
        <v>11</v>
      </c>
      <c r="AA43" s="446">
        <f t="shared" si="4"/>
        <v>14.6</v>
      </c>
    </row>
    <row r="44" spans="2:27" ht="24" customHeight="1" x14ac:dyDescent="0.15">
      <c r="B44" s="182"/>
      <c r="C44" s="189"/>
      <c r="D44" s="187" t="s">
        <v>188</v>
      </c>
      <c r="E44" s="761" t="s">
        <v>238</v>
      </c>
      <c r="F44" s="762"/>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63" t="s">
        <v>239</v>
      </c>
      <c r="F45" s="764"/>
      <c r="G45" s="450">
        <f>+ｱ.燃え殻!$AS$24</f>
        <v>0</v>
      </c>
      <c r="H45" s="450">
        <f>+ｲ.汚泥!$AS$24</f>
        <v>0.8</v>
      </c>
      <c r="I45" s="450">
        <f>+ｳ.廃油!$AS$24</f>
        <v>0</v>
      </c>
      <c r="J45" s="450">
        <f>+ｴ.廃酸!$AS$24</f>
        <v>0</v>
      </c>
      <c r="K45" s="450">
        <f>+ｵ.廃ｱﾙｶﾘ!$AS$24</f>
        <v>0</v>
      </c>
      <c r="L45" s="450">
        <f>+ｶ.廃ﾌﾟﾗ類!$AS$24</f>
        <v>0</v>
      </c>
      <c r="M45" s="450">
        <f>+ｷ.紙くず!$AS$24</f>
        <v>0</v>
      </c>
      <c r="N45" s="450">
        <f>+ｸ.木くず!$AS$24</f>
        <v>2.8</v>
      </c>
      <c r="O45" s="450">
        <f>+ｹ.繊維くず!$AS$24</f>
        <v>0</v>
      </c>
      <c r="P45" s="450">
        <f>+ｺ.動植物性残さ!$AS$24</f>
        <v>0</v>
      </c>
      <c r="Q45" s="450">
        <f>+ｻ.動物系固形不要物!$AS$24</f>
        <v>0</v>
      </c>
      <c r="R45" s="450">
        <f>+ｼ.ｺﾞﾑくず!$AS$24</f>
        <v>0</v>
      </c>
      <c r="S45" s="450">
        <f>+ｽ.金属くず!$AS$24</f>
        <v>0</v>
      </c>
      <c r="T45" s="450">
        <f>+ｾ.ｶﾞﾗｽ･ｺﾝｸﾘ･陶磁器くず!$AS$24</f>
        <v>0</v>
      </c>
      <c r="U45" s="450">
        <f>+ｿ.鉱さい!$AS$24</f>
        <v>0</v>
      </c>
      <c r="V45" s="450">
        <f>+ﾀ.がれき類!$AS$24</f>
        <v>0</v>
      </c>
      <c r="W45" s="450">
        <f>+ﾁ.動物のふん尿!$AS$24</f>
        <v>0</v>
      </c>
      <c r="X45" s="450">
        <f>+ﾂ.動物の死体!$AS$24</f>
        <v>0</v>
      </c>
      <c r="Y45" s="450">
        <f>+ﾃ.ばいじん!$AS$24</f>
        <v>0</v>
      </c>
      <c r="Z45" s="451">
        <f>+ﾄ.混合廃棄物その他!$AS$24</f>
        <v>11</v>
      </c>
      <c r="AA45" s="452">
        <f t="shared" si="4"/>
        <v>14.6</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8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20.100000000000001"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2.2999999999999998</v>
      </c>
      <c r="I55" s="506">
        <f t="shared" si="10"/>
        <v>0</v>
      </c>
      <c r="J55" s="506">
        <f t="shared" si="10"/>
        <v>0</v>
      </c>
      <c r="K55" s="506">
        <f t="shared" si="10"/>
        <v>0</v>
      </c>
      <c r="L55" s="506">
        <f t="shared" si="10"/>
        <v>0</v>
      </c>
      <c r="M55" s="506">
        <f t="shared" si="10"/>
        <v>0</v>
      </c>
      <c r="N55" s="506">
        <f t="shared" si="10"/>
        <v>2.8</v>
      </c>
      <c r="O55" s="506">
        <f t="shared" si="10"/>
        <v>0</v>
      </c>
      <c r="P55" s="506">
        <f t="shared" si="10"/>
        <v>0</v>
      </c>
      <c r="Q55" s="506">
        <f t="shared" si="10"/>
        <v>0</v>
      </c>
      <c r="R55" s="506">
        <f t="shared" si="10"/>
        <v>0</v>
      </c>
      <c r="S55" s="506">
        <f t="shared" si="10"/>
        <v>0</v>
      </c>
      <c r="T55" s="506">
        <f t="shared" si="10"/>
        <v>0</v>
      </c>
      <c r="U55" s="506">
        <f t="shared" si="10"/>
        <v>0</v>
      </c>
      <c r="V55" s="506">
        <f t="shared" si="10"/>
        <v>4693.6000000000004</v>
      </c>
      <c r="W55" s="506">
        <f t="shared" si="10"/>
        <v>0</v>
      </c>
      <c r="X55" s="506">
        <f t="shared" si="10"/>
        <v>0</v>
      </c>
      <c r="Y55" s="506">
        <f t="shared" si="10"/>
        <v>0</v>
      </c>
      <c r="Z55" s="506">
        <f t="shared" si="10"/>
        <v>19</v>
      </c>
      <c r="AA55" s="507">
        <f>+AA9+AA19+AA20</f>
        <v>4717.7</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350000000000001" customHeight="1" x14ac:dyDescent="0.15">
      <c r="C1" s="84" t="s">
        <v>272</v>
      </c>
    </row>
    <row r="2" spans="1:16" ht="16.350000000000001" customHeight="1" x14ac:dyDescent="0.15">
      <c r="C2" s="84"/>
    </row>
    <row r="3" spans="1:16" ht="14.1"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3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6   年  5  月  16  日</v>
      </c>
      <c r="M11" s="818"/>
      <c r="N11" s="818"/>
      <c r="O11" s="819"/>
    </row>
    <row r="12" spans="1:16" ht="13.3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3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横浜市都筑区茅ヶ崎南2-5-21 グレース代官3　101号</v>
      </c>
      <c r="K16" s="806"/>
      <c r="L16" s="807"/>
      <c r="M16" s="807"/>
      <c r="N16" s="807"/>
      <c r="O16" s="808"/>
    </row>
    <row r="17" spans="1:48" ht="26.25" customHeight="1" x14ac:dyDescent="0.15">
      <c r="C17" s="249"/>
      <c r="D17" s="250"/>
      <c r="E17" s="250"/>
      <c r="F17" s="250"/>
      <c r="G17" s="250"/>
      <c r="H17" s="254" t="s">
        <v>7</v>
      </c>
      <c r="I17" s="254"/>
      <c r="J17" s="806" t="str">
        <f>+表紙!J40</f>
        <v>前田道路㈱ 西関東支店 横浜横須賀道路作業所　　　　　　　所長 本間正樹　　　　　　</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080-6551-1025</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 xml:space="preserve">前田道路㈱ 西関東支店 横浜横須賀道路作業所 </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2958</v>
      </c>
      <c r="N25" s="859"/>
      <c r="O25" s="860"/>
    </row>
    <row r="26" spans="1:48" ht="18" customHeight="1" x14ac:dyDescent="0.15">
      <c r="C26" s="839" t="s">
        <v>11</v>
      </c>
      <c r="D26" s="840"/>
      <c r="E26" s="841"/>
      <c r="F26" s="833" t="str">
        <f>+表紙!F49</f>
        <v xml:space="preserve">横浜市都筑区茅ヶ崎南2-5-21　グレース代官3  101号 </v>
      </c>
      <c r="G26" s="834"/>
      <c r="H26" s="834"/>
      <c r="I26" s="834"/>
      <c r="J26" s="834"/>
      <c r="K26" s="834"/>
      <c r="L26" s="139" t="s">
        <v>172</v>
      </c>
      <c r="M26" s="259"/>
      <c r="N26" s="837" t="str">
        <f>IF(+表紙!N49="","",+表紙!N49)</f>
        <v>080-6551-1025</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Ｄ－建設業</v>
      </c>
      <c r="G29" s="862"/>
      <c r="H29" s="862"/>
      <c r="I29" s="862"/>
      <c r="J29" s="370" t="s">
        <v>47</v>
      </c>
      <c r="K29" s="370"/>
      <c r="L29" s="863" t="str">
        <f>+表紙!L52</f>
        <v>土木建築工事の請負</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700</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5</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2989.5</v>
      </c>
      <c r="I40" s="293" t="s">
        <v>4</v>
      </c>
      <c r="J40" s="542" t="s">
        <v>324</v>
      </c>
      <c r="K40" s="543"/>
      <c r="L40" s="544"/>
      <c r="M40" s="865">
        <f>+表紙!M63</f>
        <v>9.5</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t="str">
        <f>+表紙!M64</f>
        <v>0</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9.5</v>
      </c>
      <c r="N42" s="866">
        <f>+表紙!N65</f>
        <v>0</v>
      </c>
      <c r="O42" s="197" t="s">
        <v>4</v>
      </c>
    </row>
    <row r="43" spans="1:48" ht="24.75" customHeight="1" x14ac:dyDescent="0.15">
      <c r="C43" s="191"/>
      <c r="D43" s="539" t="s">
        <v>303</v>
      </c>
      <c r="E43" s="540"/>
      <c r="F43" s="540"/>
      <c r="G43" s="541"/>
      <c r="H43" s="298">
        <f>+表紙!H66</f>
        <v>2980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2.1"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35" customHeight="1" x14ac:dyDescent="0.15">
      <c r="A54" s="44"/>
      <c r="B54" s="44"/>
      <c r="C54" s="198">
        <v>3</v>
      </c>
      <c r="D54" s="526" t="s">
        <v>442</v>
      </c>
      <c r="E54" s="526"/>
      <c r="F54" s="526"/>
      <c r="G54" s="526"/>
      <c r="H54" s="526"/>
      <c r="I54" s="526"/>
      <c r="J54" s="526"/>
      <c r="K54" s="526"/>
      <c r="L54" s="526"/>
      <c r="M54" s="526"/>
      <c r="N54" s="526"/>
      <c r="O54" s="527"/>
    </row>
    <row r="55" spans="1:48" ht="28.3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3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35" customHeight="1" x14ac:dyDescent="0.15">
      <c r="A68" s="44"/>
      <c r="B68" s="44"/>
      <c r="C68" s="198"/>
      <c r="D68" s="199" t="s">
        <v>310</v>
      </c>
      <c r="E68" s="526" t="s">
        <v>408</v>
      </c>
      <c r="F68" s="526"/>
      <c r="G68" s="526"/>
      <c r="H68" s="526"/>
      <c r="I68" s="526"/>
      <c r="J68" s="526"/>
      <c r="K68" s="526"/>
      <c r="L68" s="526"/>
      <c r="M68" s="526"/>
      <c r="N68" s="526"/>
      <c r="O68" s="527"/>
    </row>
    <row r="69" spans="1:16" ht="28.35" customHeight="1" x14ac:dyDescent="0.15">
      <c r="A69" s="44"/>
      <c r="B69" s="44"/>
      <c r="C69" s="198"/>
      <c r="D69" s="199" t="s">
        <v>311</v>
      </c>
      <c r="E69" s="526" t="s">
        <v>316</v>
      </c>
      <c r="F69" s="526"/>
      <c r="G69" s="526"/>
      <c r="H69" s="526"/>
      <c r="I69" s="526"/>
      <c r="J69" s="526"/>
      <c r="K69" s="526"/>
      <c r="L69" s="526"/>
      <c r="M69" s="526"/>
      <c r="N69" s="526"/>
      <c r="O69" s="527"/>
    </row>
    <row r="70" spans="1:16" ht="28.3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2024-05-20T01:30:23Z</dcterms:created>
  <dcterms:modified xsi:type="dcterms:W3CDTF">2024-05-20T01:30:23Z</dcterms:modified>
</cp:coreProperties>
</file>