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O18" i="94" s="1"/>
  <c r="AK27" i="82"/>
  <c r="X32" i="94"/>
  <c r="X31" i="94" s="1"/>
  <c r="X26" i="94" s="1"/>
  <c r="X18" i="82"/>
  <c r="O16" i="83"/>
  <c r="Y50" i="94" s="1"/>
  <c r="X21" i="83"/>
  <c r="AK27" i="83"/>
  <c r="O9" i="94"/>
  <c r="O55" i="94" s="1"/>
  <c r="O14" i="94"/>
  <c r="O12" i="94"/>
  <c r="H27" i="94"/>
  <c r="X27" i="94"/>
  <c r="X21" i="78"/>
  <c r="O16" i="79"/>
  <c r="R50" i="94" s="1"/>
  <c r="X21" i="89"/>
  <c r="F12" i="83"/>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6" i="94" l="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12" i="94"/>
  <c r="T12" i="94"/>
  <c r="T16" i="94"/>
  <c r="T9" i="94"/>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55"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92" i="95" l="1"/>
  <c r="V107"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<sst xmlns="http://schemas.openxmlformats.org/spreadsheetml/2006/main" count="3175" uniqueCount="461">
  <si>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</si>
  <si>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</si>
  <si>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</si>
  <si>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</si>
  <si>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</si>
  <si>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</si>
  <si>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</si>
  <si>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</si>
  <si>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</si>
  <si>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</si>
  <si>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</si>
  <si>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</si>
  <si>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</si>
  <si>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</si>
  <si>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</si>
  <si>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</si>
  <si>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</si>
  <si>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</si>
  <si>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</si>
  <si>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</si>
  <si>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</si>
  <si>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</si>
  <si>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</si>
  <si>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</si>
  <si>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</si>
  <si>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</si>
  <si>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</si>
  <si>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</si>
  <si>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</si>
  <si>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</si>
  <si>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</si>
  <si>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</si>
  <si>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</si>
  <si>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</si>
  <si>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</si>
  <si>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</si>
  <si>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</si>
  <si>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</si>
  <si>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</si>
  <si>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</si>
  <si>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</si>
  <si>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</si>
  <si>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</si>
  <si>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</si>
  <si>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</si>
  <si>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</si>
  <si>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</si>
  <si>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</si>
  <si>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</si>
  <si>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</si>
  <si>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</si>
  <si>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</si>
  <si>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</si>
  <si>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</si>
  <si>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</si>
  <si>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</si>
  <si>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</si>
  <si>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</si>
  <si>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</si>
  <si>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</si>
  <si>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</si>
  <si>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</si>
  <si>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</si>
  <si>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</si>
  <si>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</si>
  <si>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</si>
  <si>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</si>
  <si>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</si>
  <si>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</si>
  <si>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</si>
  <si>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</si>
  <si>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</si>
  <si>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</si>
  <si>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</si>
  <si>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</si>
  <si>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</si>
  <si>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</si>
  <si>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</si>
  <si>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</si>
  <si>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</si>
  <si>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</si>
  <si>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</si>
  <si>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</si>
  <si>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</si>
  <si>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</si>
  <si>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</si>
  <si>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</si>
  <si>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</si>
  <si>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</si>
  <si>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</si>
  <si>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</si>
  <si>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</si>
  <si>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</si>
  <si>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</si>
  <si>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</si>
  <si>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</si>
  <si>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</si>
  <si>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</si>
  <si>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</si>
  <si>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</si>
  <si>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</si>
  <si>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</si>
  <si>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</si>
  <si>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</si>
  <si>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</si>
  <si>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</si>
  <si>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</si>
  <si>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</si>
  <si>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</si>
  <si>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</si>
  <si>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</si>
  <si>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</si>
  <si>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</si>
  <si>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</si>
  <si>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</si>
  <si>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</si>
  <si>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</si>
  <si>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</si>
  <si>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</si>
  <si>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</si>
  <si>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</si>
  <si>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</si>
  <si>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</si>
  <si>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</si>
  <si>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</si>
  <si>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</si>
  <si>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</si>
  <si>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</si>
  <si>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</si>
  <si>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</si>
  <si>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</si>
  <si>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</si>
  <si>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</si>
  <si>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</si>
  <si>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</si>
  <si>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</si>
  <si>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</si>
  <si>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</si>
  <si>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</si>
  <si>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</si>
  <si>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</si>
  <si>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</si>
  <si>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</si>
  <si>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</si>
  <si>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</si>
  <si>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</si>
  <si>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</si>
  <si>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</si>
  <si>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</si>
  <si>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</si>
  <si>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</si>
  <si>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</si>
  <si>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</si>
  <si>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</si>
  <si>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</si>
  <si>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</si>
  <si>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</si>
  <si>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</si>
  <si>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</si>
  <si>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</si>
  <si>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</si>
  <si>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</si>
  <si>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</si>
  <si>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</si>
  <si>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</si>
  <si>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</si>
  <si>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</si>
  <si>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</si>
  <si>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</si>
  <si>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</si>
  <si>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</si>
  <si>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</si>
  <si>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</si>
  <si>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</si>
  <si>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</si>
  <si>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</si>
  <si>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</si>
  <si>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</si>
  <si>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</si>
  <si>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</si>
  <si>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</si>
  <si>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</si>
  <si>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</si>
  <si>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</si>
  <si>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</si>
  <si>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</si>
  <si>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</si>
  <si>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</si>
  <si>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</si>
  <si>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</si>
  <si>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</si>
  <si>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</si>
  <si>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</si>
  <si>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</si>
  <si>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</si>
  <si>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</si>
  <si>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</si>
  <si>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</si>
  <si>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</si>
  <si>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</si>
  <si>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</si>
  <si>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</si>
  <si>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</si>
  <si>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</si>
  <si>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</si>
  <si>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</si>
  <si>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</si>
  <si>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</si>
  <si>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</si>
  <si>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</si>
  <si>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</si>
  <si>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</si>
  <si>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</si>
  <si>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</si>
  <si>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</si>
  <si>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</si>
  <si>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</si>
  <si>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</si>
  <si>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</si>
  <si>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</si>
  <si>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</si>
  <si>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</si>
  <si>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</si>
  <si>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</si>
  <si>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</si>
  <si>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</si>
  <si>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</si>
  <si>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</si>
  <si>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</si>
  <si>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</si>
  <si>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</si>
  <si>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</si>
  <si>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</si>
  <si>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</si>
  <si>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</si>
  <si>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</si>
  <si>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</si>
  <si>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</si>
  <si>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</si>
  <si>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</si>
  <si>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</si>
  <si>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</si>
  <si>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</si>
  <si>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</si>
  <si>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</si>
  <si>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</si>
  <si>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</si>
  <si>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</si>
  <si>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</si>
  <si>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</si>
  <si>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</si>
  <si>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</si>
  <si>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</si>
  <si>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</si>
  <si>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</si>
  <si>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</si>
  <si>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</si>
  <si>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</si>
  <si>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</si>
  <si>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</si>
  <si>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</si>
  <si>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</si>
  <si>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</si>
  <si>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</si>
  <si>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</si>
  <si>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</si>
  <si>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</si>
  <si>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</si>
  <si>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</si>
  <si>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</si>
  <si>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</si>
  <si>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</si>
  <si>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</si>
  <si>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</si>
  <si>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</si>
  <si>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</si>
  <si>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</si>
  <si>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</si>
  <si>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</si>
  <si>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</si>
  <si>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</si>
  <si>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</si>
  <si>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</si>
  <si>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</si>
  <si>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</si>
  <si>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</si>
  <si>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</si>
  <si>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</si>
  <si>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</si>
  <si>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</si>
  <si>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</si>
  <si>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</si>
  <si>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</si>
  <si>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</si>
  <si>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</si>
  <si>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</si>
  <si>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</si>
  <si>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</si>
  <si>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</si>
  <si>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</si>
  <si>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</si>
  <si>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</si>
  <si>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</si>
  <si>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</si>
  <si>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</si>
  <si>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</si>
  <si>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</si>
  <si>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</si>
  <si>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</si>
  <si>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</si>
  <si>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</si>
  <si>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</si>
  <si>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</si>
  <si>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</si>
  <si>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</si>
  <si>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</si>
  <si>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</si>
  <si>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</si>
  <si>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</si>
  <si>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</si>
  <si>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</si>
  <si>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</si>
  <si>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</si>
  <si>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</si>
  <si>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</si>
  <si>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</si>
  <si>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</si>
  <si>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</si>
  <si>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</si>
  <si>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</si>
  <si>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</si>
  <si>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</si>
  <si>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</si>
  <si>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</si>
  <si>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</si>
  <si>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</si>
  <si>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</si>
  <si>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</si>
  <si>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</si>
  <si>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</si>
  <si>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</si>
  <si>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</si>
  <si>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</si>
  <si>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</si>
  <si>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</si>
  <si>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</si>
  <si>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</si>
  <si>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</si>
  <si>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</si>
  <si>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</si>
  <si>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</si>
  <si>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</si>
  <si>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</si>
  <si>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</si>
  <si>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</si>
  <si>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</si>
  <si>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</si>
  <si>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</si>
  <si>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</si>
  <si>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</si>
  <si>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</si>
  <si>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</si>
  <si>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</si>
  <si>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</si>
  <si>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</si>
  <si>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</si>
  <si>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</si>
  <si>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</si>
  <si>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</si>
  <si>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</si>
  <si>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</si>
  <si>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</si>
  <si>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</si>
  <si>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</si>
  <si>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</si>
  <si>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</si>
  <si>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</si>
  <si>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</si>
  <si>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</si>
  <si>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</si>
  <si>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</si>
  <si>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</si>
  <si>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</si>
  <si>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</si>
  <si>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</si>
  <si>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</si>
  <si>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</si>
  <si>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</si>
  <si>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</si>
  <si>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</si>
  <si>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</si>
  <si>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</si>
  <si>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</si>
  <si>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</si>
  <si>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</si>
  <si>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</si>
  <si>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</si>
  <si>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</si>
  <si>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</si>
  <si>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</si>
  <si>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</si>
  <si>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</si>
  <si>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</si>
  <si>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</si>
  <si>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</si>
  <si>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</si>
  <si>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</si>
  <si>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</si>
  <si>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</si>
  <si>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</si>
  <si>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</si>
  <si>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</si>
  <si>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</si>
  <si>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</si>
  <si>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</si>
  <si>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</si>
  <si>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</si>
  <si>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</si>
  <si>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</si>
  <si>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</si>
  <si>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</si>
  <si>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</si>
  <si>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</si>
  <si>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</si>
  <si>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</si>
  <si>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</si>
  <si>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</si>
  <si>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</si>
  <si>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</si>
  <si>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</si>
  <si>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</si>
  <si>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</si>
  <si>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</si>
  <si>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</si>
  <si>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</si>
  <si>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</si>
  <si>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</si>
  <si>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</si>
  <si>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</si>
  <si>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</si>
  <si>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</si>
  <si>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</si>
  <si>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</si>
  <si>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</si>
  <si>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</si>
  <si>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6年   6月  27日</t>
    <phoneticPr fontId="3"/>
  </si>
  <si>
    <t>東京都文京区後楽1丁目5番3号
後楽国際ビルディング12階</t>
    <phoneticPr fontId="3"/>
  </si>
  <si>
    <t>株式会社塩浜工業東京本社
代表取締役　塩浜都広</t>
    <phoneticPr fontId="3"/>
  </si>
  <si>
    <t>03-6747-6027</t>
    <phoneticPr fontId="3"/>
  </si>
  <si>
    <t>総合工事業</t>
    <phoneticPr fontId="3"/>
  </si>
  <si>
    <t>2023年度完工高588億円</t>
    <phoneticPr fontId="3"/>
  </si>
  <si>
    <t>370名(2024年4月時点)</t>
    <phoneticPr fontId="3"/>
  </si>
  <si>
    <t>汚泥→造粒固化→再資源化
廃プラスチック類→破砕→再資源化
紙くず→破砕等→再資源化
繊維くず→破砕等→再資源化
ガラス・コンクリ・陶磁器くず→破砕等→再資源化
がれき類→破砕→再資源化
混合廃棄物→最終処分</t>
    <phoneticPr fontId="3"/>
  </si>
  <si>
    <t>工事部門（業者選定）
↓
各現場所長および担当者（日常における管理）
↓
総務部（書類対応ほか付帯業務）</t>
    <phoneticPr fontId="3"/>
  </si>
  <si>
    <t>計画段階から数量を精査し余剰材の発生を抑制することと、
　再利用可能な品目については再利用を推進してきた。</t>
    <phoneticPr fontId="3"/>
  </si>
  <si>
    <t>上記記載の取り組みを今後も継続していく。</t>
    <phoneticPr fontId="3"/>
  </si>
  <si>
    <t>現場にて品目ごとに保管場所を分け、分別を推進してきた。</t>
    <phoneticPr fontId="3"/>
  </si>
  <si>
    <t>上記記載の取り組みを今後も継続して行い、
混合廃棄物の排出量の抑制に取り組む。</t>
    <phoneticPr fontId="3"/>
  </si>
  <si>
    <t>　業者選定を慎重に行い、適正と判断された業者に業務を委託してきた。</t>
    <phoneticPr fontId="3"/>
  </si>
  <si>
    <t>第4面記載の取り組みを今後も継続していく。</t>
    <phoneticPr fontId="3"/>
  </si>
  <si>
    <t>株式会社塩浜工業 東京本社</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</si>
</sst>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0"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6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C34" zoomScale="115" zoomScaleNormal="115" zoomScaleSheetLayoutView="115" workbookViewId="0">
      <selection activeCell="F50" sqref="F50:M51"/>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t="s">
        <v>445</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41</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446</v>
      </c>
      <c r="M40" s="587"/>
      <c r="N40" s="587"/>
      <c r="O40" s="587"/>
      <c r="P40" s="587"/>
      <c r="Q40" s="587"/>
      <c r="R40" s="587"/>
      <c r="S40" s="587"/>
      <c r="T40" s="587"/>
      <c r="U40" s="588"/>
      <c r="W40" s="21"/>
      <c r="X40" s="21"/>
    </row>
    <row r="41" spans="1:25" ht="26.25" customHeight="1" x14ac:dyDescent="0.15">
      <c r="C41" s="86"/>
      <c r="I41" s="25"/>
      <c r="J41" s="25" t="s">
        <v>7</v>
      </c>
      <c r="K41" s="25"/>
      <c r="L41" s="587" t="s">
        <v>447</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448</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460</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2965</v>
      </c>
      <c r="Q49" s="567"/>
      <c r="R49" s="567"/>
      <c r="S49" s="567"/>
      <c r="T49" s="567"/>
      <c r="U49" s="568"/>
    </row>
    <row r="50" spans="3:23" ht="26.25" customHeight="1" x14ac:dyDescent="0.15">
      <c r="C50" s="538" t="s">
        <v>11</v>
      </c>
      <c r="D50" s="539"/>
      <c r="E50" s="540"/>
      <c r="F50" s="549" t="s">
        <v>446</v>
      </c>
      <c r="G50" s="550"/>
      <c r="H50" s="550"/>
      <c r="I50" s="550"/>
      <c r="J50" s="550"/>
      <c r="K50" s="550"/>
      <c r="L50" s="550"/>
      <c r="M50" s="550"/>
      <c r="N50" s="341" t="s">
        <v>172</v>
      </c>
      <c r="O50" s="449"/>
      <c r="P50" s="450"/>
      <c r="Q50" s="553" t="s">
        <v>448</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119</v>
      </c>
      <c r="G54" s="631"/>
      <c r="H54" s="631"/>
      <c r="I54" s="631"/>
      <c r="J54" s="631"/>
      <c r="K54" s="631"/>
      <c r="L54" s="32" t="s">
        <v>48</v>
      </c>
      <c r="M54" s="32"/>
      <c r="N54" s="635" t="s">
        <v>449</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t="s">
        <v>450</v>
      </c>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t="s">
        <v>451</v>
      </c>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452</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453</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8</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3229</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t="s">
        <v>454</v>
      </c>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8</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2991</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t="s">
        <v>455</v>
      </c>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t="s">
        <v>456</v>
      </c>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t="s">
        <v>457</v>
      </c>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f>+別紙!AA14</f>
        <v>3229</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t="str">
        <f>+別紙!AA15</f>
        <v>0</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f>+別紙!AA16</f>
        <v>3229</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t="s">
        <v>458</v>
      </c>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2991</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0</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2991</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t="s">
        <v>459</v>
      </c>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2" zoomScaleNormal="100" workbookViewId="0">
      <selection activeCell="F24" sqref="F24:G2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株式会社塩浜工業 東京本社</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B9" zoomScaleNormal="100" workbookViewId="0">
      <selection activeCell="Z28" sqref="Z28:AD28"/>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株式会社塩浜工業 東京本社</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1450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1478.4</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1450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1450</v>
      </c>
      <c r="P27" s="718"/>
      <c r="Q27" s="718"/>
      <c r="R27" s="718"/>
      <c r="S27" s="49" t="s">
        <v>38</v>
      </c>
      <c r="T27" s="70"/>
      <c r="U27" s="70"/>
      <c r="X27" s="68" t="s">
        <v>39</v>
      </c>
      <c r="Y27" s="71"/>
      <c r="AG27" s="58"/>
      <c r="AH27" s="58"/>
      <c r="AI27" s="58"/>
      <c r="AJ27" s="58"/>
      <c r="AK27" s="668">
        <f>+AG18+O27</f>
        <v>1450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1450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1478.4</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1450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1478.4</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9"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株式会社塩浜工業 東京本社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株式会社塩浜工業 東京本社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株式会社塩浜工業 東京本社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5" zoomScale="80" zoomScaleNormal="80" workbookViewId="0">
      <selection activeCell="Z28" sqref="Z28:AD28"/>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株式会社塩浜工業 東京本社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110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127.6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110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110</v>
      </c>
      <c r="P27" s="718"/>
      <c r="Q27" s="718"/>
      <c r="R27" s="718"/>
      <c r="S27" s="49" t="s">
        <v>38</v>
      </c>
      <c r="T27" s="70"/>
      <c r="U27" s="70"/>
      <c r="X27" s="68" t="s">
        <v>39</v>
      </c>
      <c r="Y27" s="71"/>
      <c r="AG27" s="58"/>
      <c r="AH27" s="58"/>
      <c r="AI27" s="58"/>
      <c r="AJ27" s="58"/>
      <c r="AK27" s="668">
        <f>+AG18+O27</f>
        <v>110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110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127.6</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110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127.6</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E15" workbookViewId="0">
      <selection activeCell="F24" sqref="F24:G2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株式会社塩浜工業 東京本社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11.6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10</v>
      </c>
      <c r="P27" s="718"/>
      <c r="Q27" s="718"/>
      <c r="R27" s="718"/>
      <c r="S27" s="49" t="s">
        <v>38</v>
      </c>
      <c r="T27" s="70"/>
      <c r="U27" s="70"/>
      <c r="X27" s="68" t="s">
        <v>39</v>
      </c>
      <c r="Y27" s="71"/>
      <c r="AG27" s="58"/>
      <c r="AH27" s="58"/>
      <c r="AI27" s="58"/>
      <c r="AJ27" s="58"/>
      <c r="AK27" s="668">
        <f>+AG18+O27</f>
        <v>10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11.6</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10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11.6</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4" workbookViewId="0">
      <selection activeCell="F24" sqref="F24:G2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株式会社塩浜工業 東京本社</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120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148.6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120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120</v>
      </c>
      <c r="P27" s="718"/>
      <c r="Q27" s="718"/>
      <c r="R27" s="718"/>
      <c r="S27" s="49" t="s">
        <v>38</v>
      </c>
      <c r="T27" s="70"/>
      <c r="U27" s="70"/>
      <c r="X27" s="68" t="s">
        <v>39</v>
      </c>
      <c r="Y27" s="71"/>
      <c r="AG27" s="58"/>
      <c r="AH27" s="58"/>
      <c r="AI27" s="58"/>
      <c r="AJ27" s="58"/>
      <c r="AK27" s="668">
        <f>+AG18+O27</f>
        <v>120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120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148.6</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120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148.6</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C1"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株式会社塩浜工業 東京本社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topLeftCell="A8"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株式会社塩浜工業 東京本社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株式会社塩浜工業 東京本社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株式会社塩浜工業 東京本社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2"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株式会社塩浜工業 東京本社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3.8</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v>
      </c>
      <c r="P27" s="718"/>
      <c r="Q27" s="718"/>
      <c r="R27" s="718"/>
      <c r="S27" s="49" t="s">
        <v>38</v>
      </c>
      <c r="T27" s="70"/>
      <c r="U27" s="70"/>
      <c r="X27" s="68" t="s">
        <v>39</v>
      </c>
      <c r="Y27" s="71"/>
      <c r="AG27" s="58"/>
      <c r="AH27" s="58"/>
      <c r="AI27" s="58"/>
      <c r="AJ27" s="58"/>
      <c r="AK27" s="668">
        <f>+AG18+O27</f>
        <v>1</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3.8</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1</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3.8</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B12" workbookViewId="0">
      <selection activeCell="Z28" sqref="Z28:AD28"/>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株式会社塩浜工業 東京本社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900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980.1</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900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900</v>
      </c>
      <c r="P27" s="718"/>
      <c r="Q27" s="718"/>
      <c r="R27" s="718"/>
      <c r="S27" s="49" t="s">
        <v>38</v>
      </c>
      <c r="T27" s="70"/>
      <c r="U27" s="70"/>
      <c r="X27" s="68" t="s">
        <v>39</v>
      </c>
      <c r="Y27" s="71"/>
      <c r="AG27" s="58"/>
      <c r="AH27" s="58"/>
      <c r="AI27" s="58"/>
      <c r="AJ27" s="58"/>
      <c r="AK27" s="668">
        <f>+AG18+O27</f>
        <v>900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900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980.1</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900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980.1</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topLeftCell="A14"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株式会社塩浜工業 東京本社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2"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株式会社塩浜工業 東京本社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150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185.1</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150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150</v>
      </c>
      <c r="P27" s="718"/>
      <c r="Q27" s="718"/>
      <c r="R27" s="718"/>
      <c r="S27" s="49" t="s">
        <v>38</v>
      </c>
      <c r="T27" s="70"/>
      <c r="U27" s="70"/>
      <c r="X27" s="68" t="s">
        <v>39</v>
      </c>
      <c r="Y27" s="71"/>
      <c r="AG27" s="58"/>
      <c r="AH27" s="58"/>
      <c r="AI27" s="58"/>
      <c r="AJ27" s="58"/>
      <c r="AK27" s="668">
        <f>+AG18+O27</f>
        <v>150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150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185.1</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150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185.1</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株式会社塩浜工業 東京本社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23:H23"/>
    <mergeCell ref="P20:S20"/>
    <mergeCell ref="F27:G27"/>
    <mergeCell ref="Z29:AD29"/>
    <mergeCell ref="B33:E33"/>
    <mergeCell ref="B30:E30"/>
    <mergeCell ref="B26:E26"/>
    <mergeCell ref="F32:G32"/>
    <mergeCell ref="B31:E31"/>
    <mergeCell ref="B28:E28"/>
    <mergeCell ref="F28:G28"/>
    <mergeCell ref="B32:E32"/>
    <mergeCell ref="X30:Y3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31:G31"/>
    <mergeCell ref="F33:G33"/>
    <mergeCell ref="Z30:AD30"/>
    <mergeCell ref="Z32:AD34"/>
    <mergeCell ref="X29:Y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株式会社塩浜工業 東京本社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株式会社塩浜工業 東京本社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5" workbookViewId="0">
      <selection activeCell="Z28" sqref="Z28:AD28"/>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株式会社塩浜工業 東京本社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250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293.8</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250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250</v>
      </c>
      <c r="P27" s="718"/>
      <c r="Q27" s="718"/>
      <c r="R27" s="718"/>
      <c r="S27" s="49" t="s">
        <v>38</v>
      </c>
      <c r="T27" s="70"/>
      <c r="U27" s="70"/>
      <c r="X27" s="68" t="s">
        <v>39</v>
      </c>
      <c r="Y27" s="71"/>
      <c r="AG27" s="58"/>
      <c r="AH27" s="58"/>
      <c r="AI27" s="58"/>
      <c r="AJ27" s="58"/>
      <c r="AK27" s="668">
        <f>+AG18+O27</f>
        <v>250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250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293.8</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250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293.8</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election activeCell="M19" sqref="M19"/>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株式会社塩浜工業 東京本社</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1478.4</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127.6</v>
      </c>
      <c r="M9" s="377">
        <f>IF(OR(ｷ.紙くず!F24&gt;0,ｷ.紙くず!F24&lt;0),ｷ.紙くず!F24,IF(M$19&gt;0,"0",0))</f>
        <v>11.6</v>
      </c>
      <c r="N9" s="377">
        <f>IF(OR(ｸ.木くず!F24&gt;0,ｸ.木くず!F24&lt;0),ｸ.木くず!F24,IF(N$19&gt;0,"0",0))</f>
        <v>148.6</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3.8</v>
      </c>
      <c r="T9" s="377">
        <f>IF(OR(ｾ.ｶﾞﾗｽ･ｺﾝｸﾘ･陶磁器くず!F24&gt;0,ｾ.ｶﾞﾗｽ･ｺﾝｸﾘ･陶磁器くず!F24&lt;0),ｾ.ｶﾞﾗｽ･ｺﾝｸﾘ･陶磁器くず!F24,IF(T$19&gt;0,"0",0))</f>
        <v>980.1</v>
      </c>
      <c r="U9" s="377">
        <f>IF(OR(ｿ.鉱さい!F24&gt;0,ｿ.鉱さい!F24&lt;0),ｿ.鉱さい!F24,IF(U$19&gt;0,"0",0))</f>
        <v>0</v>
      </c>
      <c r="V9" s="377">
        <f>IF(OR(ﾀ.がれき類!F24&gt;0,ﾀ.がれき類!F24&lt;0),ﾀ.がれき類!F24,IF(V$19&gt;0,"0",0))</f>
        <v>185.1</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293.8</v>
      </c>
      <c r="AA9" s="379">
        <f>IF(SUM(G9:Z9)&gt;0,SUM(G9:Z9),IF(AA$19&gt;0,"0",0))</f>
        <v>3229</v>
      </c>
    </row>
    <row r="10" spans="2:27" ht="24" customHeight="1" x14ac:dyDescent="0.15">
      <c r="B10" s="172" t="s">
        <v>393</v>
      </c>
      <c r="C10" s="776" t="s">
        <v>294</v>
      </c>
      <c r="D10" s="776"/>
      <c r="E10" s="776"/>
      <c r="F10" s="777"/>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1478.4</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127.6</v>
      </c>
      <c r="M14" s="383">
        <f>IF(OR(ｷ.紙くず!F29&gt;0,ｷ.紙くず!F29&lt;0),ｷ.紙くず!F29,IF(M$19&gt;0,"0",0))</f>
        <v>11.6</v>
      </c>
      <c r="N14" s="383">
        <f>IF(OR(ｸ.木くず!F29&gt;0,ｸ.木くず!F29&lt;0),ｸ.木くず!F29,IF(N$19&gt;0,"0",0))</f>
        <v>148.6</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3.8</v>
      </c>
      <c r="T14" s="383">
        <f>IF(OR(ｾ.ｶﾞﾗｽ･ｺﾝｸﾘ･陶磁器くず!F29&gt;0,ｾ.ｶﾞﾗｽ･ｺﾝｸﾘ･陶磁器くず!F29&lt;0),ｾ.ｶﾞﾗｽ･ｺﾝｸﾘ･陶磁器くず!F29,IF(T$19&gt;0,"0",0))</f>
        <v>980.1</v>
      </c>
      <c r="U14" s="383">
        <f>IF(OR(ｿ.鉱さい!F29&gt;0,ｿ.鉱さい!F29&lt;0),ｿ.鉱さい!F29,IF(U$19&gt;0,"0",0))</f>
        <v>0</v>
      </c>
      <c r="V14" s="383">
        <f>IF(OR(ﾀ.がれき類!F29&gt;0,ﾀ.がれき類!F29&lt;0),ﾀ.がれき類!F29,IF(V$19&gt;0,"0",0))</f>
        <v>185.1</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293.8</v>
      </c>
      <c r="AA14" s="385">
        <f t="shared" si="0"/>
        <v>3229</v>
      </c>
    </row>
    <row r="15" spans="2:27" ht="24" customHeight="1" x14ac:dyDescent="0.15">
      <c r="B15" s="172" t="s">
        <v>228</v>
      </c>
      <c r="C15" s="778" t="s">
        <v>299</v>
      </c>
      <c r="D15" s="778"/>
      <c r="E15" s="778"/>
      <c r="F15" s="779"/>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t="str">
        <f>IF(OR(ｶ.廃ﾌﾟﾗ類!F30&gt;0,ｶ.廃ﾌﾟﾗ類!F30&lt;0),ｶ.廃ﾌﾟﾗ類!F30,IF(L$19&gt;0,"0",0))</f>
        <v>0</v>
      </c>
      <c r="M15" s="383" t="str">
        <f>IF(OR(ｷ.紙くず!F30&gt;0,ｷ.紙くず!F30&lt;0),ｷ.紙くず!F30,IF(M$19&gt;0,"0",0))</f>
        <v>0</v>
      </c>
      <c r="N15" s="383" t="str">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t="str">
        <f>IF(OR(ｽ.金属くず!F30&gt;0,ｽ.金属くず!F30&lt;0),ｽ.金属くず!F30,IF(S$19&gt;0,"0",0))</f>
        <v>0</v>
      </c>
      <c r="T15" s="383" t="str">
        <f>IF(OR(ｾ.ｶﾞﾗｽ･ｺﾝｸﾘ･陶磁器くず!F30&gt;0,ｾ.ｶﾞﾗｽ･ｺﾝｸﾘ･陶磁器くず!F30&lt;0),ｾ.ｶﾞﾗｽ･ｺﾝｸﾘ･陶磁器くず!F30,IF(T$19&gt;0,"0",0))</f>
        <v>0</v>
      </c>
      <c r="U15" s="383">
        <f>IF(OR(ｿ.鉱さい!F30&gt;0,ｿ.鉱さい!F30&lt;0),ｿ.鉱さい!F30,IF(U$19&gt;0,"0",0))</f>
        <v>0</v>
      </c>
      <c r="V15" s="383" t="str">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t="str">
        <f>IF(OR(ﾄ.混合廃棄物その他!F30&gt;0,ﾄ.混合廃棄物その他!F30&lt;0),ﾄ.混合廃棄物その他!F30,IF(Z$19&gt;0,"0",0))</f>
        <v>0</v>
      </c>
      <c r="AA15" s="385" t="str">
        <f t="shared" si="0"/>
        <v>0</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1478.4</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127.6</v>
      </c>
      <c r="M16" s="383">
        <f>IF(OR(ｷ.紙くず!F31&gt;0,ｷ.紙くず!F31&lt;0),ｷ.紙くず!F31,IF(M$19&gt;0,"0",0))</f>
        <v>11.6</v>
      </c>
      <c r="N16" s="383">
        <f>IF(OR(ｸ.木くず!F31&gt;0,ｸ.木くず!F31&lt;0),ｸ.木くず!F31,IF(N$19&gt;0,"0",0))</f>
        <v>148.6</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3.8</v>
      </c>
      <c r="T16" s="383">
        <f>IF(OR(ｾ.ｶﾞﾗｽ･ｺﾝｸﾘ･陶磁器くず!F31&gt;0,ｾ.ｶﾞﾗｽ･ｺﾝｸﾘ･陶磁器くず!F31&lt;0),ｾ.ｶﾞﾗｽ･ｺﾝｸﾘ･陶磁器くず!F31,IF(T$19&gt;0,"0",0))</f>
        <v>980.1</v>
      </c>
      <c r="U16" s="383">
        <f>IF(OR(ｿ.鉱さい!F31&gt;0,ｿ.鉱さい!F31&lt;0),ｿ.鉱さい!F31,IF(U$19&gt;0,"0",0))</f>
        <v>0</v>
      </c>
      <c r="V16" s="383">
        <f>IF(OR(ﾀ.がれき類!F31&gt;0,ﾀ.がれき類!F31&lt;0),ﾀ.がれき類!F31,IF(V$19&gt;0,"0",0))</f>
        <v>185.1</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293.8</v>
      </c>
      <c r="AA16" s="385">
        <f t="shared" si="0"/>
        <v>3229</v>
      </c>
    </row>
    <row r="17" spans="2:27" ht="24" customHeight="1" x14ac:dyDescent="0.15">
      <c r="B17" s="172"/>
      <c r="C17" s="778" t="s">
        <v>408</v>
      </c>
      <c r="D17" s="778"/>
      <c r="E17" s="778"/>
      <c r="F17" s="779"/>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1450</v>
      </c>
      <c r="I19" s="389">
        <f t="shared" si="1"/>
        <v>0</v>
      </c>
      <c r="J19" s="389">
        <f t="shared" si="1"/>
        <v>0</v>
      </c>
      <c r="K19" s="389">
        <f t="shared" si="1"/>
        <v>0</v>
      </c>
      <c r="L19" s="389">
        <f t="shared" si="1"/>
        <v>110</v>
      </c>
      <c r="M19" s="389">
        <f t="shared" si="1"/>
        <v>10</v>
      </c>
      <c r="N19" s="389">
        <f t="shared" si="1"/>
        <v>120</v>
      </c>
      <c r="O19" s="389">
        <f t="shared" si="1"/>
        <v>0</v>
      </c>
      <c r="P19" s="389">
        <f t="shared" si="1"/>
        <v>0</v>
      </c>
      <c r="Q19" s="389">
        <f t="shared" si="1"/>
        <v>0</v>
      </c>
      <c r="R19" s="389">
        <f t="shared" si="1"/>
        <v>0</v>
      </c>
      <c r="S19" s="389">
        <f t="shared" si="1"/>
        <v>1</v>
      </c>
      <c r="T19" s="389">
        <f t="shared" si="1"/>
        <v>900</v>
      </c>
      <c r="U19" s="389">
        <f t="shared" si="1"/>
        <v>0</v>
      </c>
      <c r="V19" s="389">
        <f t="shared" si="1"/>
        <v>150</v>
      </c>
      <c r="W19" s="389">
        <f t="shared" si="1"/>
        <v>0</v>
      </c>
      <c r="X19" s="389">
        <f t="shared" si="1"/>
        <v>0</v>
      </c>
      <c r="Y19" s="389">
        <f t="shared" si="1"/>
        <v>0</v>
      </c>
      <c r="Z19" s="390">
        <f t="shared" si="1"/>
        <v>250</v>
      </c>
      <c r="AA19" s="391">
        <f t="shared" ref="AA19:AA25" si="2">SUM(G19:Z19)</f>
        <v>2991</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1450</v>
      </c>
      <c r="I37" s="424">
        <f t="shared" si="8"/>
        <v>0</v>
      </c>
      <c r="J37" s="424">
        <f t="shared" si="8"/>
        <v>0</v>
      </c>
      <c r="K37" s="424">
        <f t="shared" si="8"/>
        <v>0</v>
      </c>
      <c r="L37" s="424">
        <f t="shared" si="8"/>
        <v>110</v>
      </c>
      <c r="M37" s="424">
        <f t="shared" si="8"/>
        <v>10</v>
      </c>
      <c r="N37" s="424">
        <f t="shared" si="8"/>
        <v>120</v>
      </c>
      <c r="O37" s="424">
        <f t="shared" si="8"/>
        <v>0</v>
      </c>
      <c r="P37" s="424">
        <f t="shared" si="8"/>
        <v>0</v>
      </c>
      <c r="Q37" s="424">
        <f t="shared" si="8"/>
        <v>0</v>
      </c>
      <c r="R37" s="424">
        <f t="shared" si="8"/>
        <v>0</v>
      </c>
      <c r="S37" s="424">
        <f t="shared" si="8"/>
        <v>1</v>
      </c>
      <c r="T37" s="424">
        <f t="shared" si="8"/>
        <v>900</v>
      </c>
      <c r="U37" s="424">
        <f t="shared" si="8"/>
        <v>0</v>
      </c>
      <c r="V37" s="424">
        <f t="shared" si="8"/>
        <v>150</v>
      </c>
      <c r="W37" s="424">
        <f t="shared" si="8"/>
        <v>0</v>
      </c>
      <c r="X37" s="424">
        <f t="shared" si="8"/>
        <v>0</v>
      </c>
      <c r="Y37" s="424">
        <f t="shared" si="8"/>
        <v>0</v>
      </c>
      <c r="Z37" s="425">
        <f t="shared" si="8"/>
        <v>250</v>
      </c>
      <c r="AA37" s="426">
        <f t="shared" si="4"/>
        <v>2991</v>
      </c>
    </row>
    <row r="38" spans="2:27" ht="24" customHeight="1" x14ac:dyDescent="0.15">
      <c r="B38" s="170"/>
      <c r="C38" s="809"/>
      <c r="D38" s="227"/>
      <c r="E38" s="225" t="s">
        <v>319</v>
      </c>
      <c r="F38" s="443"/>
      <c r="G38" s="415">
        <f t="shared" ref="G38:Z38" si="9">SUM(G39:G41)</f>
        <v>0</v>
      </c>
      <c r="H38" s="415">
        <f t="shared" si="9"/>
        <v>1450</v>
      </c>
      <c r="I38" s="415">
        <f t="shared" si="9"/>
        <v>0</v>
      </c>
      <c r="J38" s="415">
        <f t="shared" si="9"/>
        <v>0</v>
      </c>
      <c r="K38" s="415">
        <f t="shared" si="9"/>
        <v>0</v>
      </c>
      <c r="L38" s="415">
        <f t="shared" si="9"/>
        <v>110</v>
      </c>
      <c r="M38" s="415">
        <f t="shared" si="9"/>
        <v>10</v>
      </c>
      <c r="N38" s="415">
        <f t="shared" si="9"/>
        <v>120</v>
      </c>
      <c r="O38" s="415">
        <f t="shared" si="9"/>
        <v>0</v>
      </c>
      <c r="P38" s="415">
        <f t="shared" si="9"/>
        <v>0</v>
      </c>
      <c r="Q38" s="415">
        <f t="shared" si="9"/>
        <v>0</v>
      </c>
      <c r="R38" s="415">
        <f t="shared" si="9"/>
        <v>0</v>
      </c>
      <c r="S38" s="415">
        <f t="shared" si="9"/>
        <v>1</v>
      </c>
      <c r="T38" s="415">
        <f t="shared" si="9"/>
        <v>900</v>
      </c>
      <c r="U38" s="415">
        <f t="shared" si="9"/>
        <v>0</v>
      </c>
      <c r="V38" s="415">
        <f t="shared" si="9"/>
        <v>150</v>
      </c>
      <c r="W38" s="415">
        <f t="shared" si="9"/>
        <v>0</v>
      </c>
      <c r="X38" s="415">
        <f t="shared" si="9"/>
        <v>0</v>
      </c>
      <c r="Y38" s="415">
        <f t="shared" si="9"/>
        <v>0</v>
      </c>
      <c r="Z38" s="416">
        <f t="shared" si="9"/>
        <v>250</v>
      </c>
      <c r="AA38" s="417">
        <f t="shared" si="4"/>
        <v>2991</v>
      </c>
    </row>
    <row r="39" spans="2:27" ht="24" customHeight="1" x14ac:dyDescent="0.15">
      <c r="B39" s="170"/>
      <c r="C39" s="809"/>
      <c r="D39" s="228"/>
      <c r="E39" s="223"/>
      <c r="F39" s="221" t="s">
        <v>233</v>
      </c>
      <c r="G39" s="418">
        <f>+ｱ.燃え殻!$Z$28</f>
        <v>0</v>
      </c>
      <c r="H39" s="418">
        <f>+ｲ.汚泥!$Z$28</f>
        <v>1450</v>
      </c>
      <c r="I39" s="418">
        <f>+ｳ.廃油!$Z$28</f>
        <v>0</v>
      </c>
      <c r="J39" s="418">
        <f>+ｴ.廃酸!$Z$28</f>
        <v>0</v>
      </c>
      <c r="K39" s="418">
        <f>+ｵ.廃ｱﾙｶﾘ!$Z$28</f>
        <v>0</v>
      </c>
      <c r="L39" s="418">
        <f>+ｶ.廃ﾌﾟﾗ類!$Z$28</f>
        <v>110</v>
      </c>
      <c r="M39" s="418">
        <f>+ｷ.紙くず!$Z$28</f>
        <v>10</v>
      </c>
      <c r="N39" s="418">
        <f>+ｸ.木くず!$Z$28</f>
        <v>120</v>
      </c>
      <c r="O39" s="418">
        <f>+ｹ.繊維くず!$Z$28</f>
        <v>0</v>
      </c>
      <c r="P39" s="418">
        <f>+ｺ.動植物性残さ!$Z$28</f>
        <v>0</v>
      </c>
      <c r="Q39" s="418">
        <f>+ｻ.動物系固形不要物!$Z$28</f>
        <v>0</v>
      </c>
      <c r="R39" s="418">
        <f>+ｼ.ｺﾞﾑくず!$Z$28</f>
        <v>0</v>
      </c>
      <c r="S39" s="418">
        <f>+ｽ.金属くず!$Z$28</f>
        <v>1</v>
      </c>
      <c r="T39" s="418">
        <f>+ｾ.ｶﾞﾗｽ･ｺﾝｸﾘ･陶磁器くず!$Z$28</f>
        <v>900</v>
      </c>
      <c r="U39" s="418">
        <f>+ｿ.鉱さい!$Z$28</f>
        <v>0</v>
      </c>
      <c r="V39" s="418">
        <f>+ﾀ.がれき類!$Z$28</f>
        <v>150</v>
      </c>
      <c r="W39" s="418">
        <f>+ﾁ.動物のふん尿!$Z$28</f>
        <v>0</v>
      </c>
      <c r="X39" s="418">
        <f>+ﾂ.動物の死体!$Z$28</f>
        <v>0</v>
      </c>
      <c r="Y39" s="418">
        <f>+ﾃ.ばいじん!$Z$28</f>
        <v>0</v>
      </c>
      <c r="Z39" s="419">
        <f>+ﾄ.混合廃棄物その他!$Z$28</f>
        <v>250</v>
      </c>
      <c r="AA39" s="420">
        <f t="shared" si="4"/>
        <v>2991</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89" t="s">
        <v>349</v>
      </c>
      <c r="E43" s="789"/>
      <c r="F43" s="790"/>
      <c r="G43" s="427">
        <f>+ｱ.燃え殻!$AK$27</f>
        <v>0</v>
      </c>
      <c r="H43" s="427">
        <f>+ｲ.汚泥!$AK$27</f>
        <v>1450</v>
      </c>
      <c r="I43" s="427">
        <f>+ｳ.廃油!$AK$27</f>
        <v>0</v>
      </c>
      <c r="J43" s="427">
        <f>+ｴ.廃酸!$AK$27</f>
        <v>0</v>
      </c>
      <c r="K43" s="427">
        <f>+ｵ.廃ｱﾙｶﾘ!$AK$27</f>
        <v>0</v>
      </c>
      <c r="L43" s="427">
        <f>+ｶ.廃ﾌﾟﾗ類!$AK$27</f>
        <v>110</v>
      </c>
      <c r="M43" s="427">
        <f>+ｷ.紙くず!$AK$27</f>
        <v>10</v>
      </c>
      <c r="N43" s="427">
        <f>+ｸ.木くず!$AK$27</f>
        <v>120</v>
      </c>
      <c r="O43" s="427">
        <f>+ｹ.繊維くず!$AK$27</f>
        <v>0</v>
      </c>
      <c r="P43" s="427">
        <f>+ｺ.動植物性残さ!$AK$27</f>
        <v>0</v>
      </c>
      <c r="Q43" s="427">
        <f>+ｻ.動物系固形不要物!$AK$27</f>
        <v>0</v>
      </c>
      <c r="R43" s="427">
        <f>+ｼ.ｺﾞﾑくず!$AK$27</f>
        <v>0</v>
      </c>
      <c r="S43" s="427">
        <f>+ｽ.金属くず!$AK$27</f>
        <v>1</v>
      </c>
      <c r="T43" s="427">
        <f>+ｾ.ｶﾞﾗｽ･ｺﾝｸﾘ･陶磁器くず!$AK$27</f>
        <v>900</v>
      </c>
      <c r="U43" s="427">
        <f>+ｿ.鉱さい!$AK$27</f>
        <v>0</v>
      </c>
      <c r="V43" s="427">
        <f>+ﾀ.がれき類!$AK$27</f>
        <v>150</v>
      </c>
      <c r="W43" s="427">
        <f>+ﾁ.動物のふん尿!$AK$27</f>
        <v>0</v>
      </c>
      <c r="X43" s="427">
        <f>+ﾂ.動物の死体!$AK$27</f>
        <v>0</v>
      </c>
      <c r="Y43" s="427">
        <f>+ﾃ.ばいじん!$AK$27</f>
        <v>0</v>
      </c>
      <c r="Z43" s="428">
        <f>+ﾄ.混合廃棄物その他!$AK$27</f>
        <v>250</v>
      </c>
      <c r="AA43" s="429">
        <f t="shared" si="4"/>
        <v>2991</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799" t="s">
        <v>237</v>
      </c>
      <c r="F45" s="800"/>
      <c r="G45" s="433">
        <f>+ｱ.燃え殻!$AR$24</f>
        <v>0</v>
      </c>
      <c r="H45" s="433">
        <f>+ｲ.汚泥!$AR$24</f>
        <v>1450</v>
      </c>
      <c r="I45" s="433">
        <f>+ｳ.廃油!$AR$24</f>
        <v>0</v>
      </c>
      <c r="J45" s="433">
        <f>+ｴ.廃酸!$AR$24</f>
        <v>0</v>
      </c>
      <c r="K45" s="433">
        <f>+ｵ.廃ｱﾙｶﾘ!$AR$24</f>
        <v>0</v>
      </c>
      <c r="L45" s="433">
        <f>+ｶ.廃ﾌﾟﾗ類!$AR$24</f>
        <v>110</v>
      </c>
      <c r="M45" s="433">
        <f>+ｷ.紙くず!$AR$24</f>
        <v>10</v>
      </c>
      <c r="N45" s="433">
        <f>+ｸ.木くず!$AR$24</f>
        <v>120</v>
      </c>
      <c r="O45" s="433">
        <f>+ｹ.繊維くず!$AR$24</f>
        <v>0</v>
      </c>
      <c r="P45" s="433">
        <f>+ｺ.動植物性残さ!$AR$24</f>
        <v>0</v>
      </c>
      <c r="Q45" s="433">
        <f>+ｻ.動物系固形不要物!$AR$24</f>
        <v>0</v>
      </c>
      <c r="R45" s="433">
        <f>+ｼ.ｺﾞﾑくず!$AR$24</f>
        <v>0</v>
      </c>
      <c r="S45" s="433">
        <f>+ｽ.金属くず!$AR$24</f>
        <v>1</v>
      </c>
      <c r="T45" s="433">
        <f>+ｾ.ｶﾞﾗｽ･ｺﾝｸﾘ･陶磁器くず!$AR$24</f>
        <v>900</v>
      </c>
      <c r="U45" s="433">
        <f>+ｿ.鉱さい!$AR$24</f>
        <v>0</v>
      </c>
      <c r="V45" s="433">
        <f>+ﾀ.がれき類!$AR$24</f>
        <v>150</v>
      </c>
      <c r="W45" s="433">
        <f>+ﾁ.動物のふん尿!$AR$24</f>
        <v>0</v>
      </c>
      <c r="X45" s="433">
        <f>+ﾂ.動物の死体!$AR$24</f>
        <v>0</v>
      </c>
      <c r="Y45" s="433">
        <f>+ﾃ.ばいじん!$AR$24</f>
        <v>0</v>
      </c>
      <c r="Z45" s="434">
        <f>+ﾄ.混合廃棄物その他!$AR$24</f>
        <v>250</v>
      </c>
      <c r="AA45" s="435">
        <f t="shared" si="4"/>
        <v>2991</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2928.4</v>
      </c>
      <c r="I55" s="480">
        <f t="shared" si="10"/>
        <v>0</v>
      </c>
      <c r="J55" s="480">
        <f t="shared" si="10"/>
        <v>0</v>
      </c>
      <c r="K55" s="480">
        <f t="shared" si="10"/>
        <v>0</v>
      </c>
      <c r="L55" s="480">
        <f t="shared" si="10"/>
        <v>237.6</v>
      </c>
      <c r="M55" s="480">
        <f t="shared" si="10"/>
        <v>21.6</v>
      </c>
      <c r="N55" s="480">
        <f t="shared" si="10"/>
        <v>268.60000000000002</v>
      </c>
      <c r="O55" s="480">
        <f t="shared" si="10"/>
        <v>0</v>
      </c>
      <c r="P55" s="480">
        <f t="shared" si="10"/>
        <v>0</v>
      </c>
      <c r="Q55" s="480">
        <f t="shared" si="10"/>
        <v>0</v>
      </c>
      <c r="R55" s="480">
        <f t="shared" si="10"/>
        <v>0</v>
      </c>
      <c r="S55" s="480">
        <f t="shared" si="10"/>
        <v>4.8</v>
      </c>
      <c r="T55" s="480">
        <f t="shared" si="10"/>
        <v>1880.1</v>
      </c>
      <c r="U55" s="480">
        <f t="shared" si="10"/>
        <v>0</v>
      </c>
      <c r="V55" s="480">
        <f t="shared" si="10"/>
        <v>335.1</v>
      </c>
      <c r="W55" s="480">
        <f t="shared" si="10"/>
        <v>0</v>
      </c>
      <c r="X55" s="480">
        <f t="shared" si="10"/>
        <v>0</v>
      </c>
      <c r="Y55" s="480">
        <f t="shared" si="10"/>
        <v>0</v>
      </c>
      <c r="Z55" s="480">
        <f t="shared" si="10"/>
        <v>543.79999999999995</v>
      </c>
      <c r="AA55" s="481">
        <f>+AA9+AA19+AA20</f>
        <v>6220</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8"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t="str">
        <f>+表紙!P35</f>
        <v>令和   6年   6月  27日</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東京都文京区後楽1丁目5番3号
後楽国際ビルディング12階</v>
      </c>
      <c r="M16" s="884"/>
      <c r="N16" s="884"/>
      <c r="O16" s="884"/>
      <c r="P16" s="884"/>
      <c r="Q16" s="884"/>
      <c r="R16" s="884"/>
      <c r="S16" s="884"/>
      <c r="T16" s="884"/>
      <c r="U16" s="282"/>
    </row>
    <row r="17" spans="1:21" ht="26.25" customHeight="1" x14ac:dyDescent="0.15">
      <c r="C17" s="86"/>
      <c r="I17" s="25"/>
      <c r="J17" s="25" t="s">
        <v>7</v>
      </c>
      <c r="K17" s="25"/>
      <c r="L17" s="884" t="str">
        <f>+表紙!L41</f>
        <v>株式会社塩浜工業東京本社
代表取締役　塩浜都広</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03-6747-6027</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株式会社塩浜工業 東京本社</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2965</v>
      </c>
      <c r="Q25" s="891"/>
      <c r="R25" s="891"/>
      <c r="S25" s="891"/>
      <c r="T25" s="891"/>
      <c r="U25" s="892"/>
    </row>
    <row r="26" spans="1:21" ht="26.25" customHeight="1" x14ac:dyDescent="0.15">
      <c r="C26" s="538" t="s">
        <v>11</v>
      </c>
      <c r="D26" s="539"/>
      <c r="E26" s="540"/>
      <c r="F26" s="906" t="str">
        <f>+表紙!F50</f>
        <v>東京都文京区後楽1丁目5番3号
後楽国際ビルディング12階</v>
      </c>
      <c r="G26" s="907"/>
      <c r="H26" s="907"/>
      <c r="I26" s="907"/>
      <c r="J26" s="907"/>
      <c r="K26" s="907"/>
      <c r="L26" s="907"/>
      <c r="M26" s="907"/>
      <c r="N26" s="341" t="s">
        <v>172</v>
      </c>
      <c r="O26"/>
      <c r="P26"/>
      <c r="Q26" s="901" t="str">
        <f>IF(+表紙!Q50="","",+表紙!Q50)</f>
        <v>03-6747-6027</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総合工事業</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t="str">
        <f>IF(+表紙!N56="","",+表紙!N56)</f>
        <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2023年度完工高588億円</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t="str">
        <f>IF(+表紙!F61="","",+表紙!F61)</f>
        <v>370名(2024年4月時点)</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8</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3229</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計画段階から数量を精査し余剰材の発生を抑制することと、
　再利用可能な品目については再利用を推進してきた。</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8</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2991</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上記記載の取り組みを今後も継続していく。</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現場にて品目ごとに保管場所を分け、分別を推進してきた。</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上記記載の取り組みを今後も継続して行い、
混合廃棄物の排出量の抑制に取り組む。</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f>+表紙!K208</f>
        <v>3229</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t="str">
        <f>+表紙!K209</f>
        <v>0</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f>+表紙!K210</f>
        <v>3229</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　業者選定を慎重に行い、適正と判断された業者に業務を委託してきた。</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2991</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0</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2991</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第4面記載の取り組みを今後も継続していく。</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topLeftCell="A7"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2024-07-05T07:41:13Z</dcterms:created>
  <dcterms:modified xsi:type="dcterms:W3CDTF">2024-07-05T07:41:39Z</dcterms:modified>
</cp:coreProperties>
</file>