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0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87"/>
  <c r="M45" i="94"/>
  <c r="N45" i="94"/>
  <c r="F12" i="89"/>
  <c r="H24" i="89" s="1"/>
  <c r="H45" i="94" l="1"/>
  <c r="H31" i="2"/>
  <c r="Y18" i="91"/>
  <c r="P16" i="91" s="1"/>
  <c r="X50" i="94" s="1"/>
  <c r="W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<sst xmlns="http://schemas.openxmlformats.org/spreadsheetml/2006/main" count="3276" uniqueCount="460">
  <si>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</si>
  <si>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</si>
  <si>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</si>
  <si>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</si>
  <si>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</si>
  <si>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</si>
  <si>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</si>
  <si>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</si>
  <si>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</si>
  <si>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</si>
  <si>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</si>
  <si>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</si>
  <si>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</si>
  <si>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</si>
  <si>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</si>
  <si>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</si>
  <si>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</si>
  <si>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</si>
  <si>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</si>
  <si>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</si>
  <si>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</si>
  <si>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</si>
  <si>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</si>
  <si>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</si>
  <si>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</si>
  <si>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</si>
  <si>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</si>
  <si>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</si>
  <si>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</si>
  <si>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</si>
  <si>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</si>
  <si>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</si>
  <si>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</si>
  <si>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</si>
  <si>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</si>
  <si>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</si>
  <si>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</si>
  <si>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</si>
  <si>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</si>
  <si>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</si>
  <si>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</si>
  <si>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</si>
  <si>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</si>
  <si>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</si>
  <si>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</si>
  <si>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</si>
  <si>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</si>
  <si>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</si>
  <si>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</si>
  <si>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</si>
  <si>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</si>
  <si>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</si>
  <si>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</si>
  <si>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</si>
  <si>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</si>
  <si>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</si>
  <si>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</si>
  <si>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</si>
  <si>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</si>
  <si>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</si>
  <si>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</si>
  <si>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</si>
  <si>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</si>
  <si>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</si>
  <si>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</si>
  <si>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</si>
  <si>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</si>
  <si>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</si>
  <si>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</si>
  <si>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</si>
  <si>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</si>
  <si>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</si>
  <si>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</si>
  <si>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</si>
  <si>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</si>
  <si>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</si>
  <si>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</si>
  <si>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</si>
  <si>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</si>
  <si>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</si>
  <si>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</si>
  <si>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</si>
  <si>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</si>
  <si>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</si>
  <si>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</si>
  <si>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</si>
  <si>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</si>
  <si>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</si>
  <si>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</si>
  <si>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</si>
  <si>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</si>
  <si>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</si>
  <si>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</si>
  <si>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</si>
  <si>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</si>
  <si>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</si>
  <si>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</si>
  <si>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</si>
  <si>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</si>
  <si>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</si>
  <si>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</si>
  <si>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</si>
  <si>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</si>
  <si>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</si>
  <si>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</si>
  <si>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</si>
  <si>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</si>
  <si>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</si>
  <si>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</si>
  <si>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</si>
  <si>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</si>
  <si>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</si>
  <si>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</si>
  <si>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</si>
  <si>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</si>
  <si>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</si>
  <si>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</si>
  <si>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</si>
  <si>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</si>
  <si>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</si>
  <si>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</si>
  <si>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</si>
  <si>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</si>
  <si>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</si>
  <si>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</si>
  <si>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</si>
  <si>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</si>
  <si>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</si>
  <si>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</si>
  <si>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</si>
  <si>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</si>
  <si>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</si>
  <si>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</si>
  <si>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</si>
  <si>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</si>
  <si>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</si>
  <si>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</si>
  <si>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</si>
  <si>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</si>
  <si>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</si>
  <si>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</si>
  <si>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</si>
  <si>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</si>
  <si>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</si>
  <si>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</si>
  <si>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</si>
  <si>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</si>
  <si>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</si>
  <si>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</si>
  <si>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</si>
  <si>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</si>
  <si>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</si>
  <si>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</si>
  <si>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</si>
  <si>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</si>
  <si>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</si>
  <si>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</si>
  <si>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</si>
  <si>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</si>
  <si>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</si>
  <si>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</si>
  <si>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</si>
  <si>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</si>
  <si>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</si>
  <si>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</si>
  <si>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</si>
  <si>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</si>
  <si>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</si>
  <si>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</si>
  <si>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</si>
  <si>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</si>
  <si>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</si>
  <si>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</si>
  <si>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</si>
  <si>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</si>
  <si>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</si>
  <si>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</si>
  <si>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</si>
  <si>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</si>
  <si>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</si>
  <si>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</si>
  <si>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</si>
  <si>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</si>
  <si>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</si>
  <si>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</si>
  <si>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</si>
  <si>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</si>
  <si>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</si>
  <si>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</si>
  <si>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</si>
  <si>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</si>
  <si>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</si>
  <si>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</si>
  <si>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</si>
  <si>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</si>
  <si>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</si>
  <si>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</si>
  <si>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</si>
  <si>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</si>
  <si>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</si>
  <si>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</si>
  <si>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</si>
  <si>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</si>
  <si>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</si>
  <si>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</si>
  <si>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</si>
  <si>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</si>
  <si>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</si>
  <si>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</si>
  <si>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</si>
  <si>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</si>
  <si>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</si>
  <si>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</si>
  <si>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</si>
  <si>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</si>
  <si>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</si>
  <si>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</si>
  <si>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</si>
  <si>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</si>
  <si>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</si>
  <si>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</si>
  <si>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</si>
  <si>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</si>
  <si>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</si>
  <si>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</si>
  <si>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</si>
  <si>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</si>
  <si>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</si>
  <si>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</si>
  <si>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</si>
  <si>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</si>
  <si>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</si>
  <si>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</si>
  <si>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</si>
  <si>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</si>
  <si>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</si>
  <si>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</si>
  <si>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</si>
  <si>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</si>
  <si>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</si>
  <si>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</si>
  <si>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</si>
  <si>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</si>
  <si>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</si>
  <si>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</si>
  <si>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</si>
  <si>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</si>
  <si>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</si>
  <si>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</si>
  <si>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</si>
  <si>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</si>
  <si>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</si>
  <si>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</si>
  <si>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</si>
  <si>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</si>
  <si>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</si>
  <si>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</si>
  <si>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</si>
  <si>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</si>
  <si>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</si>
  <si>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</si>
  <si>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</si>
  <si>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</si>
  <si>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</si>
  <si>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</si>
  <si>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</si>
  <si>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</si>
  <si>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</si>
  <si>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</si>
  <si>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</si>
  <si>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</si>
  <si>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</si>
  <si>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</si>
  <si>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</si>
  <si>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</si>
  <si>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</si>
  <si>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</si>
  <si>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</si>
  <si>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</si>
  <si>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</si>
  <si>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</si>
  <si>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</si>
  <si>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</si>
  <si>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</si>
  <si>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</si>
  <si>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</si>
  <si>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</si>
  <si>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</si>
  <si>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</si>
  <si>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</si>
  <si>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</si>
  <si>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</si>
  <si>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</si>
  <si>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</si>
  <si>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</si>
  <si>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</si>
  <si>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</si>
  <si>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</si>
  <si>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</si>
  <si>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</si>
  <si>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</si>
  <si>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</si>
  <si>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</si>
  <si>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</si>
  <si>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</si>
  <si>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</si>
  <si>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</si>
  <si>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</si>
  <si>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</si>
  <si>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</si>
  <si>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</si>
  <si>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</si>
  <si>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</si>
  <si>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</si>
  <si>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</si>
  <si>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</si>
  <si>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</si>
  <si>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</si>
  <si>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</si>
  <si>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</si>
  <si>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</si>
  <si>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</si>
  <si>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</si>
  <si>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</si>
  <si>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</si>
  <si>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</si>
  <si>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</si>
  <si>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</si>
  <si>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</si>
  <si>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</si>
  <si>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</si>
  <si>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</si>
  <si>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</si>
  <si>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</si>
  <si>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</si>
  <si>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</si>
  <si>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</si>
  <si>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</si>
  <si>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</si>
  <si>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</si>
  <si>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</si>
  <si>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</si>
  <si>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</si>
  <si>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</si>
  <si>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</si>
  <si>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</si>
  <si>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</si>
  <si>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</si>
  <si>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</si>
  <si>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</si>
  <si>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</si>
  <si>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</si>
  <si>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</si>
  <si>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</si>
  <si>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</si>
  <si>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</si>
  <si>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</si>
  <si>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</si>
  <si>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</si>
  <si>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</si>
  <si>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</si>
  <si>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</si>
  <si>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</si>
  <si>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</si>
  <si>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</si>
  <si>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</si>
  <si>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</si>
  <si>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</si>
  <si>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</si>
  <si>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</si>
  <si>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</si>
  <si>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</si>
  <si>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</si>
  <si>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</si>
  <si>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</si>
  <si>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</si>
  <si>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</si>
  <si>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</si>
  <si>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</si>
  <si>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</si>
  <si>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</si>
  <si>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</si>
  <si>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</si>
  <si>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</si>
  <si>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</si>
  <si>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</si>
  <si>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</si>
  <si>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</si>
  <si>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</si>
  <si>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</si>
  <si>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</si>
  <si>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</si>
  <si>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</si>
  <si>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</si>
  <si>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</si>
  <si>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</si>
  <si>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</si>
  <si>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</si>
  <si>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</si>
  <si>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</si>
  <si>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</si>
  <si>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</si>
  <si>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</si>
  <si>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</si>
  <si>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</si>
  <si>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</si>
  <si>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</si>
  <si>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</si>
  <si>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</si>
  <si>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</si>
  <si>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</si>
  <si>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</si>
  <si>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</si>
  <si>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</si>
  <si>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</si>
  <si>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</si>
  <si>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</si>
  <si>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</si>
  <si>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</si>
  <si>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</si>
  <si>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</si>
  <si>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</si>
  <si>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</si>
  <si>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</si>
  <si>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</si>
  <si>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</si>
  <si>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</si>
  <si>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</si>
  <si>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</si>
  <si>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</si>
  <si>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</si>
  <si>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</si>
  <si>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</si>
  <si>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</si>
  <si>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</si>
  <si>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</si>
  <si>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</si>
  <si>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</si>
  <si>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</si>
  <si>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</si>
  <si>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</si>
  <si>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</si>
  <si>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</si>
  <si>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</si>
  <si>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</si>
  <si>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</si>
  <si>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</si>
  <si>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</si>
  <si>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</si>
  <si>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</si>
  <si>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</si>
  <si>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</si>
  <si>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令和6年6月5日</t>
    <phoneticPr fontId="3"/>
  </si>
  <si>
    <t>横浜市長</t>
  </si>
  <si>
    <t>神奈川県横浜市戸塚区上矢部町1624-45</t>
    <phoneticPr fontId="3"/>
  </si>
  <si>
    <t>古川起業株式会社
代表取締役　菅原　秀樹</t>
    <phoneticPr fontId="3"/>
  </si>
  <si>
    <t>045-811-8660</t>
    <phoneticPr fontId="3"/>
  </si>
  <si>
    <t>古川起業株式会社</t>
    <phoneticPr fontId="3"/>
  </si>
  <si>
    <t>D－建設業</t>
    <phoneticPr fontId="3"/>
  </si>
  <si>
    <t>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</si>
</sst>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F47" sqref="F47:L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2982</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459</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4060.1000000000004</v>
      </c>
      <c r="I63" s="241" t="s">
        <v>4</v>
      </c>
      <c r="J63" s="499" t="s">
        <v>324</v>
      </c>
      <c r="K63" s="500"/>
      <c r="L63" s="501"/>
      <c r="M63" s="497">
        <f>+別紙!AA14</f>
        <v>4060.1000000000004</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2242.6</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815.4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古川起業株式会社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7.7</v>
      </c>
      <c r="E24" s="558"/>
      <c r="F24" s="558"/>
      <c r="G24" s="195" t="s">
        <v>198</v>
      </c>
      <c r="H24" s="547">
        <f>+F12</f>
        <v>10.7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10.7</v>
      </c>
      <c r="Q27" s="607"/>
      <c r="R27" s="607"/>
      <c r="S27" s="607"/>
      <c r="T27" s="44" t="s">
        <v>38</v>
      </c>
      <c r="U27" s="64"/>
      <c r="V27" s="64"/>
      <c r="Y27" s="62" t="s">
        <v>39</v>
      </c>
      <c r="Z27" s="65"/>
      <c r="AH27" s="53"/>
      <c r="AI27" s="53"/>
      <c r="AJ27" s="53"/>
      <c r="AK27" s="53"/>
      <c r="AL27" s="577">
        <f>+AH18+P27</f>
        <v>10.7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7.7</v>
      </c>
      <c r="E29" s="558"/>
      <c r="F29" s="558"/>
      <c r="G29" s="195" t="s">
        <v>198</v>
      </c>
      <c r="H29" s="547">
        <f>+AL27</f>
        <v>10.7</v>
      </c>
      <c r="I29" s="548"/>
      <c r="J29" s="195" t="s">
        <v>198</v>
      </c>
      <c r="M29" s="556"/>
      <c r="P29" s="56"/>
      <c r="Q29" s="144"/>
      <c r="R29" s="51" t="s">
        <v>183</v>
      </c>
      <c r="S29" s="602" t="s">
        <v>33</v>
      </c>
      <c r="T29" s="605"/>
      <c r="U29" s="605"/>
      <c r="V29" s="606"/>
      <c r="W29" s="48"/>
      <c r="X29" s="66"/>
      <c r="Y29" s="562" t="s">
        <v>258</v>
      </c>
      <c r="Z29" s="563"/>
      <c r="AA29" s="603">
        <v>6.7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7.7</v>
      </c>
      <c r="E30" s="558"/>
      <c r="F30" s="558"/>
      <c r="G30" s="195" t="s">
        <v>198</v>
      </c>
      <c r="H30" s="547">
        <f>+AL30</f>
        <v>10.7</v>
      </c>
      <c r="I30" s="548"/>
      <c r="J30" s="195" t="s">
        <v>198</v>
      </c>
      <c r="M30" s="556"/>
      <c r="P30" s="56"/>
      <c r="R30" s="561">
        <f>+ROUND(AA28,1)+ROUND(AA29,1)+ROUND(AA30,1)</f>
        <v>10.7</v>
      </c>
      <c r="S30" s="607"/>
      <c r="T30" s="607"/>
      <c r="U30" s="607"/>
      <c r="V30" s="44" t="s">
        <v>16</v>
      </c>
      <c r="Y30" s="562" t="s">
        <v>186</v>
      </c>
      <c r="Z30" s="563"/>
      <c r="AA30" s="603"/>
      <c r="AB30" s="604"/>
      <c r="AC30" s="604"/>
      <c r="AD30" s="604"/>
      <c r="AE30" s="604"/>
      <c r="AF30" s="44" t="s">
        <v>13</v>
      </c>
      <c r="AL30" s="580">
        <v>10.7</v>
      </c>
      <c r="AM30" s="581"/>
      <c r="AN30" s="581"/>
      <c r="AO30" s="581"/>
      <c r="AP30" s="52" t="s">
        <v>13</v>
      </c>
      <c r="AS30" s="599"/>
      <c r="AT30" s="596"/>
      <c r="AU30" s="596"/>
      <c r="AV30" s="597"/>
      <c r="AW30" s="413"/>
    </row>
    <row r="31" spans="2:49" ht="27" customHeight="1" thickTop="1" thickBot="1" x14ac:dyDescent="0.2">
      <c r="B31" s="534" t="s">
        <v>226</v>
      </c>
      <c r="C31" s="535"/>
      <c r="D31" s="558">
        <v>5.7</v>
      </c>
      <c r="E31" s="558"/>
      <c r="F31" s="558"/>
      <c r="G31" s="195" t="s">
        <v>198</v>
      </c>
      <c r="H31" s="547">
        <f>+AS24</f>
        <v>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0.1</v>
      </c>
      <c r="Q27" s="607"/>
      <c r="R27" s="607"/>
      <c r="S27" s="607"/>
      <c r="T27" s="44" t="s">
        <v>38</v>
      </c>
      <c r="U27" s="64"/>
      <c r="V27" s="64"/>
      <c r="Y27" s="62" t="s">
        <v>39</v>
      </c>
      <c r="Z27" s="65"/>
      <c r="AH27" s="53"/>
      <c r="AI27" s="53"/>
      <c r="AJ27" s="53"/>
      <c r="AK27" s="53"/>
      <c r="AL27" s="577">
        <f>+AH18+P27</f>
        <v>0.1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0.1</v>
      </c>
      <c r="I30" s="548"/>
      <c r="J30" s="195" t="s">
        <v>198</v>
      </c>
      <c r="M30" s="556"/>
      <c r="P30" s="56"/>
      <c r="R30" s="561">
        <f>+ROUND(AA28,1)+ROUND(AA29,1)+ROUND(AA30,1)</f>
        <v>0.1</v>
      </c>
      <c r="S30" s="607"/>
      <c r="T30" s="607"/>
      <c r="U30" s="607"/>
      <c r="V30" s="44" t="s">
        <v>16</v>
      </c>
      <c r="Y30" s="562" t="s">
        <v>186</v>
      </c>
      <c r="Z30" s="563"/>
      <c r="AA30" s="603"/>
      <c r="AB30" s="604"/>
      <c r="AC30" s="604"/>
      <c r="AD30" s="604"/>
      <c r="AE30" s="604"/>
      <c r="AF30" s="44" t="s">
        <v>13</v>
      </c>
      <c r="AL30" s="580">
        <v>0.1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264.7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146.30000000000001</v>
      </c>
      <c r="E24" s="558"/>
      <c r="F24" s="558"/>
      <c r="G24" s="195" t="s">
        <v>198</v>
      </c>
      <c r="H24" s="547">
        <f>+F12</f>
        <v>264.7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157.9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264.7</v>
      </c>
      <c r="Q27" s="607"/>
      <c r="R27" s="607"/>
      <c r="S27" s="607"/>
      <c r="T27" s="44" t="s">
        <v>38</v>
      </c>
      <c r="U27" s="64"/>
      <c r="V27" s="64"/>
      <c r="Y27" s="62" t="s">
        <v>39</v>
      </c>
      <c r="Z27" s="65"/>
      <c r="AH27" s="53"/>
      <c r="AI27" s="53"/>
      <c r="AJ27" s="53"/>
      <c r="AK27" s="53"/>
      <c r="AL27" s="577">
        <f>+AH18+P27</f>
        <v>264.7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157.9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146.30000000000001</v>
      </c>
      <c r="E29" s="558"/>
      <c r="F29" s="558"/>
      <c r="G29" s="195" t="s">
        <v>198</v>
      </c>
      <c r="H29" s="547">
        <f>+AL27</f>
        <v>264.7</v>
      </c>
      <c r="I29" s="548"/>
      <c r="J29" s="195" t="s">
        <v>198</v>
      </c>
      <c r="M29" s="556"/>
      <c r="P29" s="56"/>
      <c r="Q29" s="144"/>
      <c r="R29" s="51" t="s">
        <v>183</v>
      </c>
      <c r="S29" s="602" t="s">
        <v>33</v>
      </c>
      <c r="T29" s="605"/>
      <c r="U29" s="605"/>
      <c r="V29" s="606"/>
      <c r="W29" s="48"/>
      <c r="X29" s="66"/>
      <c r="Y29" s="562" t="s">
        <v>258</v>
      </c>
      <c r="Z29" s="563"/>
      <c r="AA29" s="603">
        <v>106.8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135.5</v>
      </c>
      <c r="E30" s="558"/>
      <c r="F30" s="558"/>
      <c r="G30" s="195" t="s">
        <v>198</v>
      </c>
      <c r="H30" s="547">
        <f>+AL30</f>
        <v>215.2</v>
      </c>
      <c r="I30" s="548"/>
      <c r="J30" s="195" t="s">
        <v>198</v>
      </c>
      <c r="M30" s="556"/>
      <c r="P30" s="56"/>
      <c r="R30" s="561">
        <f>+ROUND(AA28,1)+ROUND(AA29,1)+ROUND(AA30,1)</f>
        <v>264.7</v>
      </c>
      <c r="S30" s="607"/>
      <c r="T30" s="607"/>
      <c r="U30" s="607"/>
      <c r="V30" s="44" t="s">
        <v>16</v>
      </c>
      <c r="Y30" s="562" t="s">
        <v>186</v>
      </c>
      <c r="Z30" s="563"/>
      <c r="AA30" s="603"/>
      <c r="AB30" s="604"/>
      <c r="AC30" s="604"/>
      <c r="AD30" s="604"/>
      <c r="AE30" s="604"/>
      <c r="AF30" s="44" t="s">
        <v>13</v>
      </c>
      <c r="AL30" s="580">
        <v>215.2</v>
      </c>
      <c r="AM30" s="581"/>
      <c r="AN30" s="581"/>
      <c r="AO30" s="581"/>
      <c r="AP30" s="52" t="s">
        <v>13</v>
      </c>
      <c r="AS30" s="599"/>
      <c r="AT30" s="596"/>
      <c r="AU30" s="596"/>
      <c r="AV30" s="597"/>
      <c r="AW30" s="413"/>
    </row>
    <row r="31" spans="2:49" ht="27" customHeight="1" thickTop="1" thickBot="1" x14ac:dyDescent="0.2">
      <c r="B31" s="534" t="s">
        <v>226</v>
      </c>
      <c r="C31" s="535"/>
      <c r="D31" s="558">
        <v>83.3</v>
      </c>
      <c r="E31" s="558"/>
      <c r="F31" s="558"/>
      <c r="G31" s="195" t="s">
        <v>198</v>
      </c>
      <c r="H31" s="547">
        <f>+AS24</f>
        <v>157.9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0.89999999999999991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0.3</v>
      </c>
      <c r="E24" s="558"/>
      <c r="F24" s="558"/>
      <c r="G24" s="195" t="s">
        <v>198</v>
      </c>
      <c r="H24" s="547">
        <f>+F12</f>
        <v>0.89999999999999991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0.89999999999999991</v>
      </c>
      <c r="Q27" s="607"/>
      <c r="R27" s="607"/>
      <c r="S27" s="607"/>
      <c r="T27" s="44" t="s">
        <v>38</v>
      </c>
      <c r="U27" s="64"/>
      <c r="V27" s="64"/>
      <c r="Y27" s="62" t="s">
        <v>39</v>
      </c>
      <c r="Z27" s="65"/>
      <c r="AH27" s="53"/>
      <c r="AI27" s="53"/>
      <c r="AJ27" s="53"/>
      <c r="AK27" s="53"/>
      <c r="AL27" s="577">
        <f>+AH18+P27</f>
        <v>0.89999999999999991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0.3</v>
      </c>
      <c r="E29" s="558"/>
      <c r="F29" s="558"/>
      <c r="G29" s="195" t="s">
        <v>198</v>
      </c>
      <c r="H29" s="547">
        <f>+AL27</f>
        <v>0.89999999999999991</v>
      </c>
      <c r="I29" s="548"/>
      <c r="J29" s="195" t="s">
        <v>198</v>
      </c>
      <c r="M29" s="556"/>
      <c r="P29" s="56"/>
      <c r="Q29" s="144"/>
      <c r="R29" s="51" t="s">
        <v>183</v>
      </c>
      <c r="S29" s="602" t="s">
        <v>33</v>
      </c>
      <c r="T29" s="605"/>
      <c r="U29" s="605"/>
      <c r="V29" s="606"/>
      <c r="W29" s="48"/>
      <c r="X29" s="66"/>
      <c r="Y29" s="562" t="s">
        <v>258</v>
      </c>
      <c r="Z29" s="563"/>
      <c r="AA29" s="603">
        <v>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0.3</v>
      </c>
      <c r="E30" s="558"/>
      <c r="F30" s="558"/>
      <c r="G30" s="195" t="s">
        <v>198</v>
      </c>
      <c r="H30" s="547">
        <f>+AL30</f>
        <v>0.9</v>
      </c>
      <c r="I30" s="548"/>
      <c r="J30" s="195" t="s">
        <v>198</v>
      </c>
      <c r="M30" s="556"/>
      <c r="P30" s="56"/>
      <c r="R30" s="561">
        <f>+ROUND(AA28,1)+ROUND(AA29,1)+ROUND(AA30,1)</f>
        <v>0.89999999999999991</v>
      </c>
      <c r="S30" s="607"/>
      <c r="T30" s="607"/>
      <c r="U30" s="607"/>
      <c r="V30" s="44" t="s">
        <v>16</v>
      </c>
      <c r="Y30" s="562" t="s">
        <v>186</v>
      </c>
      <c r="Z30" s="563"/>
      <c r="AA30" s="603"/>
      <c r="AB30" s="604"/>
      <c r="AC30" s="604"/>
      <c r="AD30" s="604"/>
      <c r="AE30" s="604"/>
      <c r="AF30" s="44" t="s">
        <v>13</v>
      </c>
      <c r="AL30" s="580">
        <v>0.9</v>
      </c>
      <c r="AM30" s="581"/>
      <c r="AN30" s="581"/>
      <c r="AO30" s="581"/>
      <c r="AP30" s="52" t="s">
        <v>13</v>
      </c>
      <c r="AS30" s="599"/>
      <c r="AT30" s="596"/>
      <c r="AU30" s="596"/>
      <c r="AV30" s="597"/>
      <c r="AW30" s="413"/>
    </row>
    <row r="31" spans="2:49" ht="27" customHeight="1" thickTop="1" thickBot="1" x14ac:dyDescent="0.2">
      <c r="B31" s="534" t="s">
        <v>226</v>
      </c>
      <c r="C31" s="535"/>
      <c r="D31" s="558">
        <v>0.1</v>
      </c>
      <c r="E31" s="558"/>
      <c r="F31" s="558"/>
      <c r="G31" s="195" t="s">
        <v>198</v>
      </c>
      <c r="H31" s="547">
        <f>+AS24</f>
        <v>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62.800000000000004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26</v>
      </c>
      <c r="E24" s="558"/>
      <c r="F24" s="558"/>
      <c r="G24" s="195" t="s">
        <v>198</v>
      </c>
      <c r="H24" s="547">
        <f>+F12</f>
        <v>62.800000000000004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29.1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62.800000000000004</v>
      </c>
      <c r="Q27" s="607"/>
      <c r="R27" s="607"/>
      <c r="S27" s="607"/>
      <c r="T27" s="44" t="s">
        <v>38</v>
      </c>
      <c r="U27" s="64"/>
      <c r="V27" s="64"/>
      <c r="Y27" s="62" t="s">
        <v>39</v>
      </c>
      <c r="Z27" s="65"/>
      <c r="AH27" s="53"/>
      <c r="AI27" s="53"/>
      <c r="AJ27" s="53"/>
      <c r="AK27" s="53"/>
      <c r="AL27" s="577">
        <f>+AH18+P27</f>
        <v>62.800000000000004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29.1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v>
      </c>
      <c r="E29" s="558"/>
      <c r="F29" s="558"/>
      <c r="G29" s="195" t="s">
        <v>198</v>
      </c>
      <c r="H29" s="547">
        <f>+AL27</f>
        <v>62.800000000000004</v>
      </c>
      <c r="I29" s="548"/>
      <c r="J29" s="195" t="s">
        <v>198</v>
      </c>
      <c r="M29" s="556"/>
      <c r="P29" s="56"/>
      <c r="Q29" s="144"/>
      <c r="R29" s="51" t="s">
        <v>183</v>
      </c>
      <c r="S29" s="602" t="s">
        <v>33</v>
      </c>
      <c r="T29" s="605"/>
      <c r="U29" s="605"/>
      <c r="V29" s="606"/>
      <c r="W29" s="48"/>
      <c r="X29" s="66"/>
      <c r="Y29" s="562" t="s">
        <v>258</v>
      </c>
      <c r="Z29" s="563"/>
      <c r="AA29" s="603">
        <v>33.700000000000003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26</v>
      </c>
      <c r="E30" s="558"/>
      <c r="F30" s="558"/>
      <c r="G30" s="195" t="s">
        <v>198</v>
      </c>
      <c r="H30" s="547">
        <f>+AL30</f>
        <v>62.8</v>
      </c>
      <c r="I30" s="548"/>
      <c r="J30" s="195" t="s">
        <v>198</v>
      </c>
      <c r="M30" s="556"/>
      <c r="P30" s="56"/>
      <c r="R30" s="561">
        <f>+ROUND(AA28,1)+ROUND(AA29,1)+ROUND(AA30,1)</f>
        <v>62.800000000000004</v>
      </c>
      <c r="S30" s="607"/>
      <c r="T30" s="607"/>
      <c r="U30" s="607"/>
      <c r="V30" s="44" t="s">
        <v>16</v>
      </c>
      <c r="Y30" s="562" t="s">
        <v>186</v>
      </c>
      <c r="Z30" s="563"/>
      <c r="AA30" s="603"/>
      <c r="AB30" s="604"/>
      <c r="AC30" s="604"/>
      <c r="AD30" s="604"/>
      <c r="AE30" s="604"/>
      <c r="AF30" s="44" t="s">
        <v>13</v>
      </c>
      <c r="AL30" s="580">
        <v>62.8</v>
      </c>
      <c r="AM30" s="581"/>
      <c r="AN30" s="581"/>
      <c r="AO30" s="581"/>
      <c r="AP30" s="52" t="s">
        <v>13</v>
      </c>
      <c r="AS30" s="599"/>
      <c r="AT30" s="596"/>
      <c r="AU30" s="596"/>
      <c r="AV30" s="597"/>
      <c r="AW30" s="413"/>
    </row>
    <row r="31" spans="2:49" ht="27" customHeight="1" thickTop="1" thickBot="1" x14ac:dyDescent="0.2">
      <c r="B31" s="534" t="s">
        <v>226</v>
      </c>
      <c r="C31" s="535"/>
      <c r="D31" s="558">
        <v>18.5</v>
      </c>
      <c r="E31" s="558"/>
      <c r="F31" s="558"/>
      <c r="G31" s="195" t="s">
        <v>198</v>
      </c>
      <c r="H31" s="547">
        <f>+AS24</f>
        <v>29.1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3917.9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3787.4</v>
      </c>
      <c r="E24" s="558"/>
      <c r="F24" s="558"/>
      <c r="G24" s="195" t="s">
        <v>198</v>
      </c>
      <c r="H24" s="547">
        <f>+F12</f>
        <v>3917.9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274.89999999999998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3917.9</v>
      </c>
      <c r="Q27" s="607"/>
      <c r="R27" s="607"/>
      <c r="S27" s="607"/>
      <c r="T27" s="44" t="s">
        <v>38</v>
      </c>
      <c r="U27" s="64"/>
      <c r="V27" s="64"/>
      <c r="Y27" s="62" t="s">
        <v>39</v>
      </c>
      <c r="Z27" s="65"/>
      <c r="AH27" s="53"/>
      <c r="AI27" s="53"/>
      <c r="AJ27" s="53"/>
      <c r="AK27" s="53"/>
      <c r="AL27" s="577">
        <f>+AH18+P27</f>
        <v>3917.9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274.89999999999998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3787.4</v>
      </c>
      <c r="E29" s="558"/>
      <c r="F29" s="558"/>
      <c r="G29" s="195" t="s">
        <v>198</v>
      </c>
      <c r="H29" s="547">
        <f>+AL27</f>
        <v>3917.9</v>
      </c>
      <c r="I29" s="548"/>
      <c r="J29" s="195" t="s">
        <v>198</v>
      </c>
      <c r="M29" s="556"/>
      <c r="P29" s="56"/>
      <c r="Q29" s="144"/>
      <c r="R29" s="51" t="s">
        <v>183</v>
      </c>
      <c r="S29" s="602" t="s">
        <v>33</v>
      </c>
      <c r="T29" s="605"/>
      <c r="U29" s="605"/>
      <c r="V29" s="606"/>
      <c r="W29" s="48"/>
      <c r="X29" s="66"/>
      <c r="Y29" s="562" t="s">
        <v>258</v>
      </c>
      <c r="Z29" s="563"/>
      <c r="AA29" s="603">
        <v>3643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2024.6</v>
      </c>
      <c r="E30" s="558"/>
      <c r="F30" s="558"/>
      <c r="G30" s="195" t="s">
        <v>198</v>
      </c>
      <c r="H30" s="547">
        <f>+AL30</f>
        <v>47.9</v>
      </c>
      <c r="I30" s="548"/>
      <c r="J30" s="195" t="s">
        <v>198</v>
      </c>
      <c r="M30" s="556"/>
      <c r="P30" s="56"/>
      <c r="R30" s="561">
        <f>+ROUND(AA28,1)+ROUND(AA29,1)+ROUND(AA30,1)</f>
        <v>3917.9</v>
      </c>
      <c r="S30" s="607"/>
      <c r="T30" s="607"/>
      <c r="U30" s="607"/>
      <c r="V30" s="44" t="s">
        <v>16</v>
      </c>
      <c r="Y30" s="562" t="s">
        <v>186</v>
      </c>
      <c r="Z30" s="563"/>
      <c r="AA30" s="603"/>
      <c r="AB30" s="604"/>
      <c r="AC30" s="604"/>
      <c r="AD30" s="604"/>
      <c r="AE30" s="604"/>
      <c r="AF30" s="44" t="s">
        <v>13</v>
      </c>
      <c r="AL30" s="580">
        <v>47.9</v>
      </c>
      <c r="AM30" s="581"/>
      <c r="AN30" s="581"/>
      <c r="AO30" s="581"/>
      <c r="AP30" s="52" t="s">
        <v>13</v>
      </c>
      <c r="AS30" s="599"/>
      <c r="AT30" s="596"/>
      <c r="AU30" s="596"/>
      <c r="AV30" s="597"/>
      <c r="AW30" s="413"/>
    </row>
    <row r="31" spans="2:49" ht="27" customHeight="1" thickTop="1" thickBot="1" x14ac:dyDescent="0.2">
      <c r="B31" s="534" t="s">
        <v>226</v>
      </c>
      <c r="C31" s="535"/>
      <c r="D31" s="558">
        <v>675</v>
      </c>
      <c r="E31" s="558"/>
      <c r="F31" s="558"/>
      <c r="G31" s="195" t="s">
        <v>198</v>
      </c>
      <c r="H31" s="547">
        <f>+AS24</f>
        <v>274.89999999999998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古川起業株式会社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127.1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92.4</v>
      </c>
      <c r="E24" s="558"/>
      <c r="F24" s="558"/>
      <c r="G24" s="195" t="s">
        <v>198</v>
      </c>
      <c r="H24" s="547">
        <f>+F12</f>
        <v>127.1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47.5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127.1</v>
      </c>
      <c r="Q27" s="607"/>
      <c r="R27" s="607"/>
      <c r="S27" s="607"/>
      <c r="T27" s="44" t="s">
        <v>38</v>
      </c>
      <c r="U27" s="64"/>
      <c r="V27" s="64"/>
      <c r="Y27" s="62" t="s">
        <v>39</v>
      </c>
      <c r="Z27" s="65"/>
      <c r="AH27" s="53"/>
      <c r="AI27" s="53"/>
      <c r="AJ27" s="53"/>
      <c r="AK27" s="53"/>
      <c r="AL27" s="577">
        <f>+AH18+P27</f>
        <v>127.1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47.5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92.4</v>
      </c>
      <c r="E29" s="558"/>
      <c r="F29" s="558"/>
      <c r="G29" s="195" t="s">
        <v>198</v>
      </c>
      <c r="H29" s="547">
        <f>+AL27</f>
        <v>127.1</v>
      </c>
      <c r="I29" s="548"/>
      <c r="J29" s="195" t="s">
        <v>198</v>
      </c>
      <c r="M29" s="556"/>
      <c r="P29" s="56"/>
      <c r="Q29" s="144"/>
      <c r="R29" s="51" t="s">
        <v>183</v>
      </c>
      <c r="S29" s="602" t="s">
        <v>33</v>
      </c>
      <c r="T29" s="605"/>
      <c r="U29" s="605"/>
      <c r="V29" s="606"/>
      <c r="W29" s="48"/>
      <c r="X29" s="66"/>
      <c r="Y29" s="562" t="s">
        <v>258</v>
      </c>
      <c r="Z29" s="563"/>
      <c r="AA29" s="603">
        <v>79.599999999999994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48.5</v>
      </c>
      <c r="E30" s="558"/>
      <c r="F30" s="558"/>
      <c r="G30" s="195" t="s">
        <v>198</v>
      </c>
      <c r="H30" s="547">
        <f>+AL30</f>
        <v>76.5</v>
      </c>
      <c r="I30" s="548"/>
      <c r="J30" s="195" t="s">
        <v>198</v>
      </c>
      <c r="M30" s="556"/>
      <c r="P30" s="56"/>
      <c r="R30" s="561">
        <f>+ROUND(AA28,1)+ROUND(AA29,1)+ROUND(AA30,1)</f>
        <v>127.1</v>
      </c>
      <c r="S30" s="607"/>
      <c r="T30" s="607"/>
      <c r="U30" s="607"/>
      <c r="V30" s="44" t="s">
        <v>16</v>
      </c>
      <c r="Y30" s="562" t="s">
        <v>186</v>
      </c>
      <c r="Z30" s="563"/>
      <c r="AA30" s="603"/>
      <c r="AB30" s="604"/>
      <c r="AC30" s="604"/>
      <c r="AD30" s="604"/>
      <c r="AE30" s="604"/>
      <c r="AF30" s="44" t="s">
        <v>13</v>
      </c>
      <c r="AL30" s="580">
        <v>76.5</v>
      </c>
      <c r="AM30" s="581"/>
      <c r="AN30" s="581"/>
      <c r="AO30" s="581"/>
      <c r="AP30" s="52" t="s">
        <v>13</v>
      </c>
      <c r="AS30" s="599"/>
      <c r="AT30" s="596"/>
      <c r="AU30" s="596"/>
      <c r="AV30" s="597"/>
      <c r="AW30" s="413"/>
    </row>
    <row r="31" spans="2:49" ht="27" customHeight="1" thickTop="1" thickBot="1" x14ac:dyDescent="0.2">
      <c r="B31" s="534" t="s">
        <v>226</v>
      </c>
      <c r="C31" s="535"/>
      <c r="D31" s="558">
        <v>32.799999999999997</v>
      </c>
      <c r="E31" s="558"/>
      <c r="F31" s="558"/>
      <c r="G31" s="195" t="s">
        <v>198</v>
      </c>
      <c r="H31" s="547">
        <f>+AS24</f>
        <v>47.5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古川起業株式会社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7.7</v>
      </c>
      <c r="M9" s="320" t="str">
        <f>IF(OR(ｷ.紙くず!D24&gt;0,ｷ.紙くず!D24&lt;0),ｷ.紙くず!D24,IF(M$19&gt;0,"0",0))</f>
        <v>0</v>
      </c>
      <c r="N9" s="320">
        <f>IF(OR(ｸ.木くず!D24&gt;0,ｸ.木くず!D24&lt;0),ｸ.木くず!D24,IF(N$19&gt;0,"0",0))</f>
        <v>146.30000000000001</v>
      </c>
      <c r="O9" s="320">
        <f>IF(OR(ｹ.繊維くず!D24&gt;0,ｹ.繊維くず!D24&lt;0),ｹ.繊維くず!D24,IF(O$19&gt;0,"0",0))</f>
        <v>0.3</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26</v>
      </c>
      <c r="U9" s="320">
        <f>IF(OR(ｿ.鉱さい!D24&gt;0,ｿ.鉱さい!D24&lt;0),ｿ.鉱さい!D24,IF(U$19&gt;0,"0",0))</f>
        <v>0</v>
      </c>
      <c r="V9" s="320">
        <f>IF(OR(ﾀ.がれき類!D24&gt;0,ﾀ.がれき類!D24&lt;0),ﾀ.がれき類!D24,IF(V$19&gt;0,"0",0))</f>
        <v>3787.4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92.4</v>
      </c>
      <c r="AA9" s="322">
        <f>IF(SUM(G9:Z9)&gt;0,SUM(G9:Z9),IF(AA$19&gt;0,"0",0))</f>
        <v>4060.1000000000004</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7.7</v>
      </c>
      <c r="M14" s="326" t="str">
        <f>IF(OR(ｷ.紙くず!D29&gt;0,ｷ.紙くず!D29&lt;0),ｷ.紙くず!D29,IF(M$19&gt;0,"0",0))</f>
        <v>0</v>
      </c>
      <c r="N14" s="326">
        <f>IF(OR(ｸ.木くず!D29&gt;0,ｸ.木くず!D29&lt;0),ｸ.木くず!D29,IF(N$19&gt;0,"0",0))</f>
        <v>146.30000000000001</v>
      </c>
      <c r="O14" s="326">
        <f>IF(OR(ｹ.繊維くず!D29&gt;0,ｹ.繊維くず!D29&lt;0),ｹ.繊維くず!D29,IF(O$19&gt;0,"0",0))</f>
        <v>0.3</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26</v>
      </c>
      <c r="U14" s="326">
        <f>IF(OR(ｿ.鉱さい!D29&gt;0,ｿ.鉱さい!D29&lt;0),ｿ.鉱さい!D29,IF(U$19&gt;0,"0",0))</f>
        <v>0</v>
      </c>
      <c r="V14" s="326">
        <f>IF(OR(ﾀ.がれき類!D29&gt;0,ﾀ.がれき類!D29&lt;0),ﾀ.がれき類!D29,IF(V$19&gt;0,"0",0))</f>
        <v>3787.4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92.4</v>
      </c>
      <c r="AA14" s="328">
        <f t="shared" si="0"/>
        <v>4060.1000000000004</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7.7</v>
      </c>
      <c r="M15" s="326" t="str">
        <f>IF(OR(ｷ.紙くず!D30&gt;0,ｷ.紙くず!D30&lt;0),ｷ.紙くず!D30,IF(M$19&gt;0,"0",0))</f>
        <v>0</v>
      </c>
      <c r="N15" s="326">
        <f>IF(OR(ｸ.木くず!D30&gt;0,ｸ.木くず!D30&lt;0),ｸ.木くず!D30,IF(N$19&gt;0,"0",0))</f>
        <v>135.5</v>
      </c>
      <c r="O15" s="326">
        <f>IF(OR(ｹ.繊維くず!D30&gt;0,ｹ.繊維くず!D30&lt;0),ｹ.繊維くず!D30,IF(O$19&gt;0,"0",0))</f>
        <v>0.3</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26</v>
      </c>
      <c r="U15" s="326">
        <f>IF(OR(ｿ.鉱さい!D30&gt;0,ｿ.鉱さい!D30&lt;0),ｿ.鉱さい!D30,IF(U$19&gt;0,"0",0))</f>
        <v>0</v>
      </c>
      <c r="V15" s="326">
        <f>IF(OR(ﾀ.がれき類!D30&gt;0,ﾀ.がれき類!D30&lt;0),ﾀ.がれき類!D30,IF(V$19&gt;0,"0",0))</f>
        <v>2024.6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48.5</v>
      </c>
      <c r="AA15" s="328">
        <f t="shared" si="0"/>
        <v>2242.6</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5.7</v>
      </c>
      <c r="M16" s="326" t="str">
        <f>IF(OR(ｷ.紙くず!D31&gt;0,ｷ.紙くず!D31&lt;0),ｷ.紙くず!D31,IF(M$19&gt;0,"0",0))</f>
        <v>0</v>
      </c>
      <c r="N16" s="326">
        <f>IF(OR(ｸ.木くず!D31&gt;0,ｸ.木くず!D31&lt;0),ｸ.木くず!D31,IF(N$19&gt;0,"0",0))</f>
        <v>83.3</v>
      </c>
      <c r="O16" s="326">
        <f>IF(OR(ｹ.繊維くず!D31&gt;0,ｹ.繊維くず!D31&lt;0),ｹ.繊維くず!D31,IF(O$19&gt;0,"0",0))</f>
        <v>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18.5</v>
      </c>
      <c r="U16" s="326">
        <f>IF(OR(ｿ.鉱さい!D31&gt;0,ｿ.鉱さい!D31&lt;0),ｿ.鉱さい!D31,IF(U$19&gt;0,"0",0))</f>
        <v>0</v>
      </c>
      <c r="V16" s="326">
        <f>IF(OR(ﾀ.がれき類!D31&gt;0,ﾀ.がれき類!D31&lt;0),ﾀ.がれき類!D31,IF(V$19&gt;0,"0",0))</f>
        <v>675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32.799999999999997</v>
      </c>
      <c r="AA16" s="328">
        <f t="shared" si="0"/>
        <v>815.4</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10.7</v>
      </c>
      <c r="M19" s="332">
        <f t="shared" si="1"/>
        <v>0.1</v>
      </c>
      <c r="N19" s="332">
        <f t="shared" si="1"/>
        <v>264.7</v>
      </c>
      <c r="O19" s="332">
        <f t="shared" si="1"/>
        <v>0.89999999999999991</v>
      </c>
      <c r="P19" s="332">
        <f t="shared" si="1"/>
        <v>0</v>
      </c>
      <c r="Q19" s="332">
        <f t="shared" si="1"/>
        <v>0</v>
      </c>
      <c r="R19" s="332">
        <f t="shared" si="1"/>
        <v>0</v>
      </c>
      <c r="S19" s="332">
        <f t="shared" si="1"/>
        <v>0</v>
      </c>
      <c r="T19" s="332">
        <f t="shared" si="1"/>
        <v>62.800000000000004</v>
      </c>
      <c r="U19" s="332">
        <f t="shared" si="1"/>
        <v>0</v>
      </c>
      <c r="V19" s="332">
        <f t="shared" si="1"/>
        <v>3917.9</v>
      </c>
      <c r="W19" s="332">
        <f t="shared" si="1"/>
        <v>0</v>
      </c>
      <c r="X19" s="332">
        <f t="shared" si="1"/>
        <v>0</v>
      </c>
      <c r="Y19" s="332">
        <f t="shared" si="1"/>
        <v>0</v>
      </c>
      <c r="Z19" s="333">
        <f t="shared" si="1"/>
        <v>127.1</v>
      </c>
      <c r="AA19" s="334">
        <f t="shared" ref="AA19:AA25" si="2">SUM(G19:Z19)</f>
        <v>4384.2000000000007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10.7</v>
      </c>
      <c r="M37" s="368">
        <f t="shared" si="8"/>
        <v>0.1</v>
      </c>
      <c r="N37" s="368">
        <f t="shared" si="8"/>
        <v>264.7</v>
      </c>
      <c r="O37" s="368">
        <f t="shared" si="8"/>
        <v>0.89999999999999991</v>
      </c>
      <c r="P37" s="368">
        <f t="shared" si="8"/>
        <v>0</v>
      </c>
      <c r="Q37" s="368">
        <f t="shared" si="8"/>
        <v>0</v>
      </c>
      <c r="R37" s="368">
        <f t="shared" si="8"/>
        <v>0</v>
      </c>
      <c r="S37" s="368">
        <f t="shared" si="8"/>
        <v>0</v>
      </c>
      <c r="T37" s="368">
        <f t="shared" si="8"/>
        <v>62.800000000000004</v>
      </c>
      <c r="U37" s="368">
        <f t="shared" si="8"/>
        <v>0</v>
      </c>
      <c r="V37" s="368">
        <f t="shared" si="8"/>
        <v>3917.9</v>
      </c>
      <c r="W37" s="368">
        <f t="shared" si="8"/>
        <v>0</v>
      </c>
      <c r="X37" s="368">
        <f t="shared" si="8"/>
        <v>0</v>
      </c>
      <c r="Y37" s="368">
        <f t="shared" si="8"/>
        <v>0</v>
      </c>
      <c r="Z37" s="369">
        <f t="shared" si="8"/>
        <v>127.1</v>
      </c>
      <c r="AA37" s="370">
        <f t="shared" si="4"/>
        <v>4384.2000000000007</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10.7</v>
      </c>
      <c r="M38" s="359">
        <f t="shared" si="9"/>
        <v>0.1</v>
      </c>
      <c r="N38" s="359">
        <f t="shared" si="9"/>
        <v>264.7</v>
      </c>
      <c r="O38" s="359">
        <f t="shared" si="9"/>
        <v>0.89999999999999991</v>
      </c>
      <c r="P38" s="359">
        <f t="shared" si="9"/>
        <v>0</v>
      </c>
      <c r="Q38" s="359">
        <f t="shared" si="9"/>
        <v>0</v>
      </c>
      <c r="R38" s="359">
        <f t="shared" si="9"/>
        <v>0</v>
      </c>
      <c r="S38" s="359">
        <f t="shared" si="9"/>
        <v>0</v>
      </c>
      <c r="T38" s="359">
        <f t="shared" si="9"/>
        <v>62.800000000000004</v>
      </c>
      <c r="U38" s="359">
        <f t="shared" si="9"/>
        <v>0</v>
      </c>
      <c r="V38" s="359">
        <f t="shared" si="9"/>
        <v>3917.9</v>
      </c>
      <c r="W38" s="359">
        <f t="shared" si="9"/>
        <v>0</v>
      </c>
      <c r="X38" s="359">
        <f t="shared" si="9"/>
        <v>0</v>
      </c>
      <c r="Y38" s="359">
        <f t="shared" si="9"/>
        <v>0</v>
      </c>
      <c r="Z38" s="360">
        <f t="shared" si="9"/>
        <v>127.1</v>
      </c>
      <c r="AA38" s="361">
        <f t="shared" si="4"/>
        <v>4384.2000000000007</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4</v>
      </c>
      <c r="M39" s="362">
        <f>+ｷ.紙くず!$AA$28</f>
        <v>0.1</v>
      </c>
      <c r="N39" s="362">
        <f>+ｸ.木くず!$AA$28</f>
        <v>157.9</v>
      </c>
      <c r="O39" s="362">
        <f>+ｹ.繊維くず!$AA$28</f>
        <v>0.6</v>
      </c>
      <c r="P39" s="362">
        <f>+ｺ.動植物性残さ!$AA$28</f>
        <v>0</v>
      </c>
      <c r="Q39" s="362">
        <f>+ｻ.動物系固形不要物!$AA$28</f>
        <v>0</v>
      </c>
      <c r="R39" s="362">
        <f>+ｼ.ｺﾞﾑくず!$AA$28</f>
        <v>0</v>
      </c>
      <c r="S39" s="362">
        <f>+ｽ.金属くず!$AA$28</f>
        <v>0</v>
      </c>
      <c r="T39" s="362">
        <f>+ｾ.ｶﾞﾗｽ･ｺﾝｸﾘ･陶磁器くず!$AA$28</f>
        <v>29.1</v>
      </c>
      <c r="U39" s="362">
        <f>+ｿ.鉱さい!$AA$28</f>
        <v>0</v>
      </c>
      <c r="V39" s="362">
        <f>+ﾀ.がれき類!$AA$28</f>
        <v>274.89999999999998</v>
      </c>
      <c r="W39" s="362">
        <f>+ﾁ.動物のふん尿!$AA$28</f>
        <v>0</v>
      </c>
      <c r="X39" s="362">
        <f>+ﾂ.動物の死体!$AA$28</f>
        <v>0</v>
      </c>
      <c r="Y39" s="362">
        <f>+ﾃ.ばいじん!$AA$28</f>
        <v>0</v>
      </c>
      <c r="Z39" s="363">
        <f>+ﾄ.混合廃棄物その他!$AA$28</f>
        <v>47.5</v>
      </c>
      <c r="AA39" s="364">
        <f t="shared" si="4"/>
        <v>514.09999999999991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6.7</v>
      </c>
      <c r="M40" s="362">
        <f>+ｷ.紙くず!$AA$29</f>
        <v>0</v>
      </c>
      <c r="N40" s="362">
        <f>+ｸ.木くず!$AA$29</f>
        <v>106.8</v>
      </c>
      <c r="O40" s="362">
        <f>+ｹ.繊維くず!$AA$29</f>
        <v>0.3</v>
      </c>
      <c r="P40" s="362">
        <f>+ｺ.動植物性残さ!$AA$29</f>
        <v>0</v>
      </c>
      <c r="Q40" s="362">
        <f>+ｻ.動物系固形不要物!$AA$29</f>
        <v>0</v>
      </c>
      <c r="R40" s="362">
        <f>+ｼ.ｺﾞﾑくず!$AA$29</f>
        <v>0</v>
      </c>
      <c r="S40" s="362">
        <f>+ｽ.金属くず!$AA$29</f>
        <v>0</v>
      </c>
      <c r="T40" s="362">
        <f>+ｾ.ｶﾞﾗｽ･ｺﾝｸﾘ･陶磁器くず!$AA$29</f>
        <v>33.700000000000003</v>
      </c>
      <c r="U40" s="362">
        <f>+ｿ.鉱さい!$AA$29</f>
        <v>0</v>
      </c>
      <c r="V40" s="362">
        <f>+ﾀ.がれき類!$AA$29</f>
        <v>3643</v>
      </c>
      <c r="W40" s="362">
        <f>+ﾁ.動物のふん尿!$AA$29</f>
        <v>0</v>
      </c>
      <c r="X40" s="362">
        <f>+ﾂ.動物の死体!$AA$29</f>
        <v>0</v>
      </c>
      <c r="Y40" s="362">
        <f>+ﾃ.ばいじん!$AA$29</f>
        <v>0</v>
      </c>
      <c r="Z40" s="363">
        <f>+ﾄ.混合廃棄物その他!$AA$29</f>
        <v>79.599999999999994</v>
      </c>
      <c r="AA40" s="364">
        <f t="shared" si="4"/>
        <v>3870.1</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10.7</v>
      </c>
      <c r="M43" s="371">
        <f>+ｷ.紙くず!$AL$27</f>
        <v>0.1</v>
      </c>
      <c r="N43" s="371">
        <f>+ｸ.木くず!$AL$27</f>
        <v>264.7</v>
      </c>
      <c r="O43" s="371">
        <f>+ｹ.繊維くず!$AL$27</f>
        <v>0.89999999999999991</v>
      </c>
      <c r="P43" s="371">
        <f>+ｺ.動植物性残さ!$AL$27</f>
        <v>0</v>
      </c>
      <c r="Q43" s="371">
        <f>+ｻ.動物系固形不要物!$AL$27</f>
        <v>0</v>
      </c>
      <c r="R43" s="371">
        <f>+ｼ.ｺﾞﾑくず!$AL$27</f>
        <v>0</v>
      </c>
      <c r="S43" s="371">
        <f>+ｽ.金属くず!$AL$27</f>
        <v>0</v>
      </c>
      <c r="T43" s="371">
        <f>+ｾ.ｶﾞﾗｽ･ｺﾝｸﾘ･陶磁器くず!$AL$27</f>
        <v>62.800000000000004</v>
      </c>
      <c r="U43" s="371">
        <f>+ｿ.鉱さい!$AL$27</f>
        <v>0</v>
      </c>
      <c r="V43" s="371">
        <f>+ﾀ.がれき類!$AL$27</f>
        <v>3917.9</v>
      </c>
      <c r="W43" s="371">
        <f>+ﾁ.動物のふん尿!$AL$27</f>
        <v>0</v>
      </c>
      <c r="X43" s="371">
        <f>+ﾂ.動物の死体!$AL$27</f>
        <v>0</v>
      </c>
      <c r="Y43" s="371">
        <f>+ﾃ.ばいじん!$AL$27</f>
        <v>0</v>
      </c>
      <c r="Z43" s="372">
        <f>+ﾄ.混合廃棄物その他!$AL$27</f>
        <v>127.1</v>
      </c>
      <c r="AA43" s="373">
        <f t="shared" si="4"/>
        <v>4384.2000000000007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10.7</v>
      </c>
      <c r="M44" s="374">
        <f>+ｷ.紙くず!$AL$30</f>
        <v>0.1</v>
      </c>
      <c r="N44" s="374">
        <f>+ｸ.木くず!$AL$30</f>
        <v>215.2</v>
      </c>
      <c r="O44" s="374">
        <f>+ｹ.繊維くず!$AL$30</f>
        <v>0.9</v>
      </c>
      <c r="P44" s="374">
        <f>+ｺ.動植物性残さ!$AL$30</f>
        <v>0</v>
      </c>
      <c r="Q44" s="374">
        <f>+ｻ.動物系固形不要物!$AL$30</f>
        <v>0</v>
      </c>
      <c r="R44" s="374">
        <f>+ｼ.ｺﾞﾑくず!$AL$30</f>
        <v>0</v>
      </c>
      <c r="S44" s="374">
        <f>+ｽ.金属くず!$AL$30</f>
        <v>0</v>
      </c>
      <c r="T44" s="374">
        <f>+ｾ.ｶﾞﾗｽ･ｺﾝｸﾘ･陶磁器くず!$AL$30</f>
        <v>62.8</v>
      </c>
      <c r="U44" s="374">
        <f>+ｿ.鉱さい!$AL$30</f>
        <v>0</v>
      </c>
      <c r="V44" s="374">
        <f>+ﾀ.がれき類!$AL$30</f>
        <v>47.9</v>
      </c>
      <c r="W44" s="374">
        <f>+ﾁ.動物のふん尿!$AL$30</f>
        <v>0</v>
      </c>
      <c r="X44" s="374">
        <f>+ﾂ.動物の死体!$AL$30</f>
        <v>0</v>
      </c>
      <c r="Y44" s="374">
        <f>+ﾃ.ばいじん!$AL$30</f>
        <v>0</v>
      </c>
      <c r="Z44" s="375">
        <f>+ﾄ.混合廃棄物その他!$AL$30</f>
        <v>76.5</v>
      </c>
      <c r="AA44" s="376">
        <f t="shared" si="4"/>
        <v>414.09999999999997</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4</v>
      </c>
      <c r="M45" s="377">
        <f>+ｷ.紙くず!$AS$24</f>
        <v>0.1</v>
      </c>
      <c r="N45" s="377">
        <f>+ｸ.木くず!$AS$24</f>
        <v>157.9</v>
      </c>
      <c r="O45" s="377">
        <f>+ｹ.繊維くず!$AS$24</f>
        <v>0.6</v>
      </c>
      <c r="P45" s="377">
        <f>+ｺ.動植物性残さ!$AS$24</f>
        <v>0</v>
      </c>
      <c r="Q45" s="377">
        <f>+ｻ.動物系固形不要物!$AS$24</f>
        <v>0</v>
      </c>
      <c r="R45" s="377">
        <f>+ｼ.ｺﾞﾑくず!$AS$24</f>
        <v>0</v>
      </c>
      <c r="S45" s="377">
        <f>+ｽ.金属くず!$AS$24</f>
        <v>0</v>
      </c>
      <c r="T45" s="377">
        <f>+ｾ.ｶﾞﾗｽ･ｺﾝｸﾘ･陶磁器くず!$AS$24</f>
        <v>29.1</v>
      </c>
      <c r="U45" s="377">
        <f>+ｿ.鉱さい!$AS$24</f>
        <v>0</v>
      </c>
      <c r="V45" s="377">
        <f>+ﾀ.がれき類!$AS$24</f>
        <v>274.89999999999998</v>
      </c>
      <c r="W45" s="377">
        <f>+ﾁ.動物のふん尿!$AS$24</f>
        <v>0</v>
      </c>
      <c r="X45" s="377">
        <f>+ﾂ.動物の死体!$AS$24</f>
        <v>0</v>
      </c>
      <c r="Y45" s="377">
        <f>+ﾃ.ばいじん!$AS$24</f>
        <v>0</v>
      </c>
      <c r="Z45" s="378">
        <f>+ﾄ.混合廃棄物その他!$AS$24</f>
        <v>47.5</v>
      </c>
      <c r="AA45" s="379">
        <f t="shared" si="4"/>
        <v>514.09999999999991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18.399999999999999</v>
      </c>
      <c r="M55" s="414">
        <f t="shared" si="10"/>
        <v>0.1</v>
      </c>
      <c r="N55" s="414">
        <f t="shared" si="10"/>
        <v>411</v>
      </c>
      <c r="O55" s="414">
        <f t="shared" si="10"/>
        <v>1.2</v>
      </c>
      <c r="P55" s="414">
        <f t="shared" si="10"/>
        <v>0</v>
      </c>
      <c r="Q55" s="414">
        <f t="shared" si="10"/>
        <v>0</v>
      </c>
      <c r="R55" s="414">
        <f t="shared" si="10"/>
        <v>0</v>
      </c>
      <c r="S55" s="414">
        <f t="shared" si="10"/>
        <v>0</v>
      </c>
      <c r="T55" s="414">
        <f t="shared" si="10"/>
        <v>88.800000000000011</v>
      </c>
      <c r="U55" s="414">
        <f t="shared" si="10"/>
        <v>0</v>
      </c>
      <c r="V55" s="414">
        <f t="shared" si="10"/>
        <v>7705.3</v>
      </c>
      <c r="W55" s="414">
        <f t="shared" si="10"/>
        <v>0</v>
      </c>
      <c r="X55" s="414">
        <f t="shared" si="10"/>
        <v>0</v>
      </c>
      <c r="Y55" s="414">
        <f t="shared" si="10"/>
        <v>0</v>
      </c>
      <c r="Z55" s="414">
        <f t="shared" si="10"/>
        <v>219.5</v>
      </c>
      <c r="AA55" s="415">
        <f>+AA9+AA19+AA20</f>
        <v>8444.3000000000011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令和6年6月5日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神奈川県横浜市戸塚区上矢部町1624-45</v>
      </c>
      <c r="K16" s="740"/>
      <c r="L16" s="741"/>
      <c r="M16" s="741"/>
      <c r="N16" s="741"/>
      <c r="O16" s="742"/>
    </row>
    <row r="17" spans="1:15" ht="26.25" customHeight="1" x14ac:dyDescent="0.15">
      <c r="C17" s="78"/>
      <c r="H17" s="23" t="s">
        <v>7</v>
      </c>
      <c r="I17" s="23"/>
      <c r="J17" s="740" t="str">
        <f>+表紙!J40</f>
        <v>古川起業株式会社
代表取締役　菅原　秀樹</v>
      </c>
      <c r="K17" s="740"/>
      <c r="L17" s="741"/>
      <c r="M17" s="741"/>
      <c r="N17" s="741"/>
      <c r="O17" s="742"/>
    </row>
    <row r="18" spans="1:15" x14ac:dyDescent="0.15">
      <c r="C18" s="78"/>
      <c r="J18" s="21" t="s">
        <v>8</v>
      </c>
      <c r="O18" s="79"/>
    </row>
    <row r="19" spans="1:15" x14ac:dyDescent="0.15">
      <c r="C19" s="78"/>
      <c r="J19" s="24" t="s">
        <v>9</v>
      </c>
      <c r="K19" s="24"/>
      <c r="L19" s="705" t="str">
        <f>IF(+表紙!L42="","",+表紙!L42)</f>
        <v>045-811-8660</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古川起業株式会社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2982</v>
      </c>
      <c r="N25" s="730"/>
      <c r="O25" s="731"/>
    </row>
    <row r="26" spans="1:15" ht="18" customHeight="1" x14ac:dyDescent="0.15">
      <c r="C26" s="431" t="s">
        <v>11</v>
      </c>
      <c r="D26" s="463"/>
      <c r="E26" s="464"/>
      <c r="F26" s="716" t="str">
        <f>+表紙!F49</f>
        <v>神奈川県横浜市戸塚区上矢部町1624-45</v>
      </c>
      <c r="G26" s="717"/>
      <c r="H26" s="717"/>
      <c r="I26" s="717"/>
      <c r="J26" s="717"/>
      <c r="K26" s="717"/>
      <c r="L26" s="126" t="s">
        <v>172</v>
      </c>
      <c r="M26" s="223"/>
      <c r="N26" s="720" t="str">
        <f>IF(+表紙!N49="","",+表紙!N49)</f>
        <v>045-811-8660</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D－建設業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9人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4060.1000000000004</v>
      </c>
      <c r="I40" s="241" t="s">
        <v>4</v>
      </c>
      <c r="J40" s="499" t="s">
        <v>324</v>
      </c>
      <c r="K40" s="500"/>
      <c r="L40" s="501"/>
      <c r="M40" s="700">
        <f>+表紙!M63</f>
        <v>4060.1000000000004</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2242.6</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815.4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2024-06-11T23:42:16Z</dcterms:created>
  <dcterms:modified xsi:type="dcterms:W3CDTF">2024-09-09T02:45:48Z</dcterms:modified>
</cp:coreProperties>
</file>