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05" yWindow="-105" windowWidth="23250" windowHeight="1389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26" i="94" l="1"/>
  <c r="AA44" i="94"/>
  <c r="K226" i="95" s="1"/>
  <c r="K202" i="98" s="1"/>
  <c r="AA28" i="94"/>
  <c r="AA29" i="94"/>
  <c r="AA36" i="94"/>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AK31" i="78" s="1"/>
  <c r="L52" i="94" s="1"/>
  <c r="X18" i="81"/>
  <c r="AK27" i="8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K31" i="75" s="1"/>
  <c r="I52" i="94" s="1"/>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45" i="95" l="1"/>
  <c r="K121" i="98" s="1"/>
  <c r="K195" i="95"/>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R55" i="94"/>
  <c r="M55" i="94"/>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<sst xmlns="http://schemas.openxmlformats.org/spreadsheetml/2006/main" count="3175" uniqueCount="462">
  <si>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</si>
  <si>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</si>
  <si>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</si>
  <si>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</si>
  <si>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</si>
  <si>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</si>
  <si>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</si>
  <si>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</si>
  <si>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</si>
  <si>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</si>
  <si>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</si>
  <si>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</si>
  <si>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</si>
  <si>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</si>
  <si>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</si>
  <si>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</si>
  <si>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</si>
  <si>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</si>
  <si>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</si>
  <si>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</si>
  <si>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</si>
  <si>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</si>
  <si>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</si>
  <si>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</si>
  <si>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</si>
  <si>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</si>
  <si>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</si>
  <si>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</si>
  <si>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</si>
  <si>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</si>
  <si>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</si>
  <si>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</si>
  <si>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</si>
  <si>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</si>
  <si>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</si>
  <si>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</si>
  <si>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</si>
  <si>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</si>
  <si>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</si>
  <si>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</si>
  <si>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</si>
  <si>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</si>
  <si>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</si>
  <si>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</si>
  <si>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</si>
  <si>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</si>
  <si>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</si>
  <si>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</si>
  <si>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</si>
  <si>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</si>
  <si>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</si>
  <si>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</si>
  <si>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</si>
  <si>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</si>
  <si>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</si>
  <si>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</si>
  <si>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</si>
  <si>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</si>
  <si>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</si>
  <si>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</si>
  <si>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</si>
  <si>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</si>
  <si>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</si>
  <si>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</si>
  <si>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</si>
  <si>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</si>
  <si>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</si>
  <si>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</si>
  <si>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</si>
  <si>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</si>
  <si>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</si>
  <si>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</si>
  <si>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</si>
  <si>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</si>
  <si>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</si>
  <si>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</si>
  <si>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</si>
  <si>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</si>
  <si>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</si>
  <si>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</si>
  <si>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</si>
  <si>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</si>
  <si>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</si>
  <si>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</si>
  <si>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</si>
  <si>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</si>
  <si>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</si>
  <si>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</si>
  <si>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</si>
  <si>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</si>
  <si>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</si>
  <si>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</si>
  <si>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</si>
  <si>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</si>
  <si>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</si>
  <si>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</si>
  <si>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</si>
  <si>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</si>
  <si>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</si>
  <si>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</si>
  <si>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</si>
  <si>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</si>
  <si>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</si>
  <si>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</si>
  <si>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</si>
  <si>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</si>
  <si>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</si>
  <si>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</si>
  <si>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</si>
  <si>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</si>
  <si>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</si>
  <si>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</si>
  <si>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</si>
  <si>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</si>
  <si>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</si>
  <si>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</si>
  <si>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</si>
  <si>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</si>
  <si>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</si>
  <si>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</si>
  <si>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</si>
  <si>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</si>
  <si>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</si>
  <si>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</si>
  <si>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</si>
  <si>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</si>
  <si>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</si>
  <si>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</si>
  <si>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</si>
  <si>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</si>
  <si>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</si>
  <si>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</si>
  <si>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</si>
  <si>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</si>
  <si>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</si>
  <si>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</si>
  <si>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</si>
  <si>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</si>
  <si>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</si>
  <si>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</si>
  <si>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</si>
  <si>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</si>
  <si>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</si>
  <si>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</si>
  <si>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</si>
  <si>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</si>
  <si>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</si>
  <si>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</si>
  <si>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</si>
  <si>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</si>
  <si>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</si>
  <si>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</si>
  <si>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</si>
  <si>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</si>
  <si>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</si>
  <si>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</si>
  <si>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</si>
  <si>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</si>
  <si>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</si>
  <si>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</si>
  <si>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</si>
  <si>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</si>
  <si>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</si>
  <si>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</si>
  <si>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</si>
  <si>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</si>
  <si>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</si>
  <si>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</si>
  <si>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</si>
  <si>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</si>
  <si>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</si>
  <si>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</si>
  <si>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</si>
  <si>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</si>
  <si>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</si>
  <si>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</si>
  <si>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</si>
  <si>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</si>
  <si>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</si>
  <si>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</si>
  <si>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</si>
  <si>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</si>
  <si>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</si>
  <si>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</si>
  <si>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</si>
  <si>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</si>
  <si>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</si>
  <si>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</si>
  <si>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</si>
  <si>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</si>
  <si>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</si>
  <si>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</si>
  <si>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</si>
  <si>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</si>
  <si>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</si>
  <si>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</si>
  <si>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</si>
  <si>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</si>
  <si>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</si>
  <si>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</si>
  <si>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</si>
  <si>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</si>
  <si>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</si>
  <si>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</si>
  <si>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</si>
  <si>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</si>
  <si>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</si>
  <si>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</si>
  <si>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</si>
  <si>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</si>
  <si>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</si>
  <si>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</si>
  <si>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</si>
  <si>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</si>
  <si>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</si>
  <si>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</si>
  <si>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</si>
  <si>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</si>
  <si>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</si>
  <si>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</si>
  <si>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</si>
  <si>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</si>
  <si>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</si>
  <si>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</si>
  <si>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</si>
  <si>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</si>
  <si>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</si>
  <si>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</si>
  <si>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</si>
  <si>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</si>
  <si>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</si>
  <si>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</si>
  <si>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</si>
  <si>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</si>
  <si>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</si>
  <si>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</si>
  <si>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</si>
  <si>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</si>
  <si>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</si>
  <si>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</si>
  <si>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</si>
  <si>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</si>
  <si>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</si>
  <si>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</si>
  <si>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</si>
  <si>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</si>
  <si>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</si>
  <si>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</si>
  <si>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</si>
  <si>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</si>
  <si>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</si>
  <si>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</si>
  <si>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</si>
  <si>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</si>
  <si>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</si>
  <si>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</si>
  <si>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</si>
  <si>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</si>
  <si>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</si>
  <si>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</si>
  <si>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</si>
  <si>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</si>
  <si>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</si>
  <si>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</si>
  <si>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</si>
  <si>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</si>
  <si>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</si>
  <si>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</si>
  <si>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</si>
  <si>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</si>
  <si>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</si>
  <si>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</si>
  <si>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</si>
  <si>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</si>
  <si>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</si>
  <si>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</si>
  <si>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</si>
  <si>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</si>
  <si>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</si>
  <si>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</si>
  <si>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</si>
  <si>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</si>
  <si>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</si>
  <si>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</si>
  <si>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</si>
  <si>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</si>
  <si>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</si>
  <si>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</si>
  <si>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</si>
  <si>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</si>
  <si>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</si>
  <si>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</si>
  <si>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</si>
  <si>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</si>
  <si>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</si>
  <si>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</si>
  <si>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</si>
  <si>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</si>
  <si>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</si>
  <si>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</si>
  <si>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</si>
  <si>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</si>
  <si>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</si>
  <si>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</si>
  <si>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</si>
  <si>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</si>
  <si>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</si>
  <si>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</si>
  <si>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</si>
  <si>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</si>
  <si>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</si>
  <si>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</si>
  <si>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</si>
  <si>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</si>
  <si>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</si>
  <si>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</si>
  <si>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</si>
  <si>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</si>
  <si>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</si>
  <si>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</si>
  <si>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</si>
  <si>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</si>
  <si>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</si>
  <si>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</si>
  <si>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</si>
  <si>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</si>
  <si>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</si>
  <si>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</si>
  <si>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</si>
  <si>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</si>
  <si>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</si>
  <si>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</si>
  <si>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</si>
  <si>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</si>
  <si>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</si>
  <si>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</si>
  <si>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</si>
  <si>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</si>
  <si>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</si>
  <si>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</si>
  <si>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</si>
  <si>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</si>
  <si>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</si>
  <si>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</si>
  <si>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</si>
  <si>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</si>
  <si>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</si>
  <si>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</si>
  <si>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</si>
  <si>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</si>
  <si>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</si>
  <si>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</si>
  <si>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</si>
  <si>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</si>
  <si>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</si>
  <si>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</si>
  <si>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</si>
  <si>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</si>
  <si>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</si>
  <si>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</si>
  <si>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</si>
  <si>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</si>
  <si>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</si>
  <si>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</si>
  <si>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</si>
  <si>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</si>
  <si>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</si>
  <si>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</si>
  <si>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</si>
  <si>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</si>
  <si>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</si>
  <si>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</si>
  <si>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</si>
  <si>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</si>
  <si>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</si>
  <si>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</si>
  <si>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</si>
  <si>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</si>
  <si>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</si>
  <si>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</si>
  <si>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</si>
  <si>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</si>
  <si>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</si>
  <si>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</si>
  <si>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</si>
  <si>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</si>
  <si>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</si>
  <si>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</si>
  <si>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</si>
  <si>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</si>
  <si>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</si>
  <si>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</si>
  <si>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</si>
  <si>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</si>
  <si>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</si>
  <si>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</si>
  <si>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</si>
  <si>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</si>
  <si>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</si>
  <si>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</si>
  <si>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</si>
  <si>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</si>
  <si>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</si>
  <si>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</si>
  <si>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</si>
  <si>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</si>
  <si>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</si>
  <si>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</si>
  <si>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</si>
  <si>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</si>
  <si>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</si>
  <si>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</si>
  <si>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</si>
  <si>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</si>
  <si>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</si>
  <si>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</si>
  <si>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</si>
  <si>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</si>
  <si>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</si>
  <si>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</si>
  <si>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</si>
  <si>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</si>
  <si>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</si>
  <si>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</si>
  <si>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</si>
  <si>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</si>
  <si>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</si>
  <si>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</si>
  <si>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</si>
  <si>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</si>
  <si>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</si>
  <si>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</si>
  <si>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</si>
  <si>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</si>
  <si>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</si>
  <si>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</si>
  <si>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</si>
  <si>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</si>
  <si>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</si>
  <si>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</si>
  <si>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</si>
  <si>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</si>
  <si>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</si>
  <si>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</si>
  <si>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</si>
  <si>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</si>
  <si>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</si>
  <si>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横浜市長</t>
  </si>
  <si>
    <t>東京都新宿区四谷１-６-１コモレ四谷・四谷タワー５階</t>
    <phoneticPr fontId="3"/>
  </si>
  <si>
    <t>新菱冷熱工業株式会社 都市環境事業部
専務執行役員 事業部長　江木　毅</t>
    <phoneticPr fontId="3"/>
  </si>
  <si>
    <t>03-3357-2210</t>
    <phoneticPr fontId="3"/>
  </si>
  <si>
    <t>新菱冷熱工業株式会社 都市環境事業部</t>
    <phoneticPr fontId="3"/>
  </si>
  <si>
    <t>D08 設備工事業</t>
    <phoneticPr fontId="3"/>
  </si>
  <si>
    <t>１３９億円　(令和５年度元請完成工事高)</t>
    <phoneticPr fontId="3"/>
  </si>
  <si>
    <t>４０８人　(令和６年３月３１日現在)</t>
    <phoneticPr fontId="3"/>
  </si>
  <si>
    <t>１．廃棄物の分別
２．簡易梱包、梱包材の省略
３．工法改善（工場加工、ユニット工法等）
４．３Ｒ（ﾘﾃﾞｭｰｽ、ﾘﾕｰｽ、ﾘｻｲｸﾙ）の推進
５．有価物になり得るものを適正に判断し、有償売却を行い、産業廃棄物の
　　排出量を抑制する。</t>
    <phoneticPr fontId="3"/>
  </si>
  <si>
    <t>上記の取り組みを継続し、更に社員への周知、教育を徹底していく。</t>
    <phoneticPr fontId="3"/>
  </si>
  <si>
    <t>１.分別可能な現場については、可能な限り全ての産業廃棄物の分別を実施する。
２.石綿含有産業廃棄物は他の産業廃棄物と分けて分別を実施する。</t>
    <phoneticPr fontId="3"/>
  </si>
  <si>
    <t>これまでと同様に、可能な限り全ての産業廃棄物を分別して回収する。</t>
    <phoneticPr fontId="3"/>
  </si>
  <si>
    <t>１.委託基準を遵守し、産業廃棄物を適正に処理できる業者を選択している。
２.再生事業者登録をした業者に金属スクラップ等のリサイクル処理を委託し、
　 産業廃棄物の減量化を図っている。
３.建設副産物の適正処理･リサイクルマニュアルを作成し､社内に周知している。
４.委託先産業廃棄物中間処理場の処理状況について､現地確認等を実施している。
５.産業廃棄物の適正処理に関する社内教育を実施している。</t>
    <phoneticPr fontId="3"/>
  </si>
  <si>
    <t>令和 6 年 6 月 19 日</t>
    <phoneticPr fontId="3"/>
  </si>
  <si>
    <t>東京都新宿区四谷１-６-１コモレ四谷・四谷タワー5階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</si>
</sst>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04963" y="2212181"/>
          <a:ext cx="419100" cy="62865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9800"/>
          <a:ext cx="39433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9800"/>
          <a:ext cx="39433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200275"/>
          <a:ext cx="39433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9800"/>
          <a:ext cx="39433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9800"/>
          <a:ext cx="39433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200275"/>
          <a:ext cx="39433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433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200275"/>
          <a:ext cx="39433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8375"/>
          <a:ext cx="39433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9800"/>
          <a:ext cx="39433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9800"/>
          <a:ext cx="39433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7" zoomScaleNormal="115" zoomScaleSheetLayoutView="100" workbookViewId="0">
      <selection activeCell="N51" sqref="N51:U51"/>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35" customHeight="1" x14ac:dyDescent="0.15">
      <c r="C34" s="86"/>
      <c r="U34" s="87"/>
      <c r="W34" s="21"/>
      <c r="X34" s="21"/>
      <c r="Y34" s="23"/>
    </row>
    <row r="35" spans="1:25" ht="14.25" x14ac:dyDescent="0.15">
      <c r="C35" s="86"/>
      <c r="P35" s="583" t="s">
        <v>460</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447</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448</v>
      </c>
      <c r="M40" s="587"/>
      <c r="N40" s="587"/>
      <c r="O40" s="587"/>
      <c r="P40" s="587"/>
      <c r="Q40" s="587"/>
      <c r="R40" s="587"/>
      <c r="S40" s="587"/>
      <c r="T40" s="587"/>
      <c r="U40" s="588"/>
      <c r="W40" s="21"/>
      <c r="X40" s="21"/>
    </row>
    <row r="41" spans="1:25" ht="26.25" customHeight="1" x14ac:dyDescent="0.15">
      <c r="C41" s="86"/>
      <c r="I41" s="25"/>
      <c r="J41" s="25" t="s">
        <v>7</v>
      </c>
      <c r="K41" s="25"/>
      <c r="L41" s="587" t="s">
        <v>449</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450</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451</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2990</v>
      </c>
      <c r="Q49" s="567"/>
      <c r="R49" s="567"/>
      <c r="S49" s="567"/>
      <c r="T49" s="567"/>
      <c r="U49" s="568"/>
    </row>
    <row r="50" spans="3:23" ht="26.25" customHeight="1" x14ac:dyDescent="0.15">
      <c r="C50" s="538" t="s">
        <v>11</v>
      </c>
      <c r="D50" s="539"/>
      <c r="E50" s="540"/>
      <c r="F50" s="549" t="s">
        <v>461</v>
      </c>
      <c r="G50" s="550"/>
      <c r="H50" s="550"/>
      <c r="I50" s="550"/>
      <c r="J50" s="550"/>
      <c r="K50" s="550"/>
      <c r="L50" s="550"/>
      <c r="M50" s="550"/>
      <c r="N50" s="341" t="s">
        <v>172</v>
      </c>
      <c r="O50" s="449"/>
      <c r="P50" s="450"/>
      <c r="Q50" s="553" t="s">
        <v>450</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452</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640" t="s">
        <v>453</v>
      </c>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454</v>
      </c>
      <c r="G61" s="633"/>
      <c r="H61" s="633"/>
      <c r="I61" s="633"/>
      <c r="J61" s="633"/>
      <c r="K61" s="633"/>
      <c r="L61" s="633"/>
      <c r="M61" s="633"/>
      <c r="N61" s="633"/>
      <c r="O61" s="633"/>
      <c r="P61" s="633"/>
      <c r="Q61" s="633"/>
      <c r="R61" s="633"/>
      <c r="S61" s="633"/>
      <c r="T61" s="633"/>
      <c r="U61" s="634"/>
      <c r="W61" s="28"/>
    </row>
    <row r="62" spans="3:23" ht="14.1" customHeight="1" x14ac:dyDescent="0.15">
      <c r="C62" s="451"/>
      <c r="D62" s="373"/>
      <c r="E62" s="347"/>
      <c r="F62" s="610" t="s">
        <v>445</v>
      </c>
      <c r="G62" s="611"/>
      <c r="H62" s="611"/>
      <c r="I62" s="611"/>
      <c r="J62" s="611"/>
      <c r="K62" s="611"/>
      <c r="L62" s="611"/>
      <c r="M62" s="611"/>
      <c r="N62" s="611"/>
      <c r="O62" s="611"/>
      <c r="P62" s="611"/>
      <c r="Q62" s="611"/>
      <c r="R62" s="611"/>
      <c r="S62" s="611"/>
      <c r="T62" s="611"/>
      <c r="U62" s="612"/>
      <c r="W62" s="28"/>
    </row>
    <row r="63" spans="3:23" ht="14.1"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4.1"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4.1"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4.1"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4.1"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4.1"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4.1"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4.1"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4.1"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4.1"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604" t="s">
        <v>446</v>
      </c>
      <c r="E77" s="605"/>
      <c r="F77" s="605"/>
      <c r="G77" s="605"/>
      <c r="H77" s="605"/>
      <c r="I77" s="605"/>
      <c r="J77" s="605"/>
      <c r="K77" s="605"/>
      <c r="L77" s="605"/>
      <c r="M77" s="605"/>
      <c r="N77" s="605"/>
      <c r="O77" s="605"/>
      <c r="P77" s="605"/>
      <c r="Q77" s="605"/>
      <c r="R77" s="605"/>
      <c r="S77" s="605"/>
      <c r="T77" s="605"/>
      <c r="U77" s="606"/>
      <c r="W77"/>
    </row>
    <row r="78" spans="3:23" ht="14.1"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4.1"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4.1"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4.1"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4.1"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4.1"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4.1"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4.1"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4.1"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8</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1691.0000000000002</v>
      </c>
      <c r="L90" s="596"/>
      <c r="M90" s="596"/>
      <c r="N90" s="596"/>
      <c r="O90" s="596"/>
      <c r="P90" s="193" t="s">
        <v>291</v>
      </c>
      <c r="Q90" s="615"/>
      <c r="R90" s="615"/>
      <c r="S90" s="615"/>
      <c r="T90" s="615"/>
      <c r="U90" s="616"/>
      <c r="V90" s="292"/>
      <c r="W90" s="292"/>
      <c r="X90" s="594"/>
      <c r="Y90" s="594"/>
      <c r="Z90" s="594"/>
      <c r="AA90" s="594"/>
      <c r="AB90" s="594"/>
      <c r="AC90" s="594"/>
    </row>
    <row r="91" spans="1:29" ht="14.1"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618"/>
      <c r="D94" s="623"/>
      <c r="E94" s="592"/>
      <c r="F94" s="499" t="s">
        <v>455</v>
      </c>
      <c r="G94" s="500"/>
      <c r="H94" s="500"/>
      <c r="I94" s="500"/>
      <c r="J94" s="500"/>
      <c r="K94" s="500"/>
      <c r="L94" s="500"/>
      <c r="M94" s="500"/>
      <c r="N94" s="500"/>
      <c r="O94" s="500"/>
      <c r="P94" s="500"/>
      <c r="Q94" s="500"/>
      <c r="R94" s="500"/>
      <c r="S94" s="500"/>
      <c r="T94" s="500"/>
      <c r="U94" s="501"/>
      <c r="V94" s="164"/>
      <c r="W94" s="165"/>
      <c r="X94" s="165"/>
      <c r="Y94" s="165"/>
    </row>
    <row r="95" spans="1:29" ht="14.1"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4.1"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4.1"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4.1"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4.1"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4.1"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4.1"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4.1"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8</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1522.0000000000002</v>
      </c>
      <c r="L105" s="596"/>
      <c r="M105" s="596"/>
      <c r="N105" s="596"/>
      <c r="O105" s="596"/>
      <c r="P105" s="457" t="s">
        <v>291</v>
      </c>
      <c r="Q105" s="615"/>
      <c r="R105" s="615"/>
      <c r="S105" s="615"/>
      <c r="T105" s="615"/>
      <c r="U105" s="616"/>
      <c r="V105" s="292"/>
      <c r="W105" s="292"/>
      <c r="X105" s="102"/>
    </row>
    <row r="106" spans="1:27" ht="14.1"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619"/>
      <c r="D109" s="494"/>
      <c r="E109" s="497"/>
      <c r="F109" s="499" t="s">
        <v>456</v>
      </c>
      <c r="G109" s="500"/>
      <c r="H109" s="500"/>
      <c r="I109" s="500"/>
      <c r="J109" s="500"/>
      <c r="K109" s="500"/>
      <c r="L109" s="500"/>
      <c r="M109" s="500"/>
      <c r="N109" s="500"/>
      <c r="O109" s="500"/>
      <c r="P109" s="500"/>
      <c r="Q109" s="500"/>
      <c r="R109" s="500"/>
      <c r="S109" s="500"/>
      <c r="T109" s="500"/>
      <c r="U109" s="501"/>
      <c r="V109" s="179"/>
      <c r="W109" s="165"/>
      <c r="X109" s="165"/>
      <c r="Y109" s="165"/>
    </row>
    <row r="110" spans="1:27" ht="14.1"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4.1"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4.1"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4.1"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4.1"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4.1"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4.1"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4.1"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494"/>
      <c r="E120" s="497"/>
      <c r="F120" s="499" t="s">
        <v>457</v>
      </c>
      <c r="G120" s="500"/>
      <c r="H120" s="500"/>
      <c r="I120" s="500"/>
      <c r="J120" s="500"/>
      <c r="K120" s="500"/>
      <c r="L120" s="500"/>
      <c r="M120" s="500"/>
      <c r="N120" s="500"/>
      <c r="O120" s="500"/>
      <c r="P120" s="500"/>
      <c r="Q120" s="500"/>
      <c r="R120" s="500"/>
      <c r="S120" s="500"/>
      <c r="T120" s="500"/>
      <c r="U120" s="501"/>
      <c r="V120" s="179"/>
      <c r="W120" s="165"/>
      <c r="X120" s="165"/>
      <c r="Y120" s="165"/>
    </row>
    <row r="121" spans="3:27" ht="14.1"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4.1"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4.1"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4.1"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494"/>
      <c r="E126" s="497"/>
      <c r="F126" s="499" t="s">
        <v>458</v>
      </c>
      <c r="G126" s="500"/>
      <c r="H126" s="500"/>
      <c r="I126" s="500"/>
      <c r="J126" s="500"/>
      <c r="K126" s="500"/>
      <c r="L126" s="500"/>
      <c r="M126" s="500"/>
      <c r="N126" s="500"/>
      <c r="O126" s="500"/>
      <c r="P126" s="500"/>
      <c r="Q126" s="500"/>
      <c r="R126" s="500"/>
      <c r="S126" s="500"/>
      <c r="T126" s="500"/>
      <c r="U126" s="501"/>
      <c r="V126" s="179"/>
      <c r="W126" s="165"/>
      <c r="X126" s="165"/>
      <c r="Y126" s="165"/>
    </row>
    <row r="127" spans="3:27" ht="14.1"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4.1"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4.1"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4.1"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4.1"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4.1"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4.1"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4.1"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4.1"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4.1"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4.1"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4.1"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4.1"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4.1"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4.1"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4.1"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4.1"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4.1"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4.1"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4.1"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4.1"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8.1"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4.1"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4.1"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4.1"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4.1"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4.1"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4.1"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4.1"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4.1"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4.1"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8.1"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4.1"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4.1"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4.1"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4.1"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4.1"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4.1"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4.1"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4.1"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4.1"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4.1"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4.1"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4.1"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4.1"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4.1"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4.1"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4.1"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4.1"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4.1"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4.1"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4.1"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4.1"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4.1"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4.1"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4.1"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494"/>
      <c r="E208" s="497"/>
      <c r="F208" s="511" t="s">
        <v>267</v>
      </c>
      <c r="G208" s="512"/>
      <c r="H208" s="512"/>
      <c r="I208" s="512"/>
      <c r="J208" s="512"/>
      <c r="K208" s="492">
        <f>+別紙!AA14</f>
        <v>1691.0000000000002</v>
      </c>
      <c r="L208" s="492"/>
      <c r="M208" s="492"/>
      <c r="N208" s="492"/>
      <c r="O208" s="492"/>
      <c r="P208" s="198" t="s">
        <v>13</v>
      </c>
      <c r="Q208" s="513" t="s">
        <v>365</v>
      </c>
      <c r="R208" s="514"/>
      <c r="S208" s="514"/>
      <c r="T208" s="514"/>
      <c r="U208" s="515"/>
      <c r="V208" s="164"/>
      <c r="W208" s="165"/>
      <c r="X208" s="165"/>
      <c r="Y208" s="165"/>
    </row>
    <row r="209" spans="3:26" ht="43.35" customHeight="1" x14ac:dyDescent="0.15">
      <c r="C209" s="195"/>
      <c r="D209" s="494"/>
      <c r="E209" s="497"/>
      <c r="F209" s="263"/>
      <c r="G209" s="505" t="s">
        <v>223</v>
      </c>
      <c r="H209" s="506"/>
      <c r="I209" s="506"/>
      <c r="J209" s="506"/>
      <c r="K209" s="492">
        <f>+別紙!AA15</f>
        <v>103.1</v>
      </c>
      <c r="L209" s="492"/>
      <c r="M209" s="492"/>
      <c r="N209" s="492"/>
      <c r="O209" s="492"/>
      <c r="P209" s="346" t="s">
        <v>13</v>
      </c>
      <c r="Q209" s="516"/>
      <c r="R209" s="517"/>
      <c r="S209" s="517"/>
      <c r="T209" s="517"/>
      <c r="U209" s="518"/>
      <c r="V209" s="164"/>
      <c r="W209" s="165"/>
      <c r="X209" s="165"/>
      <c r="Y209" s="165"/>
    </row>
    <row r="210" spans="3:26" ht="43.35" customHeight="1" x14ac:dyDescent="0.15">
      <c r="C210" s="195"/>
      <c r="D210" s="494"/>
      <c r="E210" s="497"/>
      <c r="F210" s="263"/>
      <c r="G210" s="505" t="s">
        <v>224</v>
      </c>
      <c r="H210" s="506"/>
      <c r="I210" s="506"/>
      <c r="J210" s="506"/>
      <c r="K210" s="492">
        <f>+別紙!AA16</f>
        <v>64.099999999999994</v>
      </c>
      <c r="L210" s="492"/>
      <c r="M210" s="492"/>
      <c r="N210" s="492"/>
      <c r="O210" s="492"/>
      <c r="P210" s="346" t="s">
        <v>13</v>
      </c>
      <c r="Q210" s="516"/>
      <c r="R210" s="517"/>
      <c r="S210" s="517"/>
      <c r="T210" s="517"/>
      <c r="U210" s="518"/>
      <c r="V210" s="164"/>
      <c r="W210" s="165"/>
      <c r="X210" s="165"/>
      <c r="Y210" s="165"/>
    </row>
    <row r="211" spans="3:26" ht="43.3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35" customHeight="1" x14ac:dyDescent="0.15">
      <c r="C212" s="195"/>
      <c r="D212" s="494"/>
      <c r="E212" s="497"/>
      <c r="F212" s="264"/>
      <c r="G212" s="505" t="s">
        <v>409</v>
      </c>
      <c r="H212" s="506"/>
      <c r="I212" s="506"/>
      <c r="J212" s="506"/>
      <c r="K212" s="492">
        <f>+別紙!AA18</f>
        <v>44.3</v>
      </c>
      <c r="L212" s="492"/>
      <c r="M212" s="492"/>
      <c r="N212" s="492"/>
      <c r="O212" s="492"/>
      <c r="P212" s="346" t="s">
        <v>13</v>
      </c>
      <c r="Q212" s="519"/>
      <c r="R212" s="520"/>
      <c r="S212" s="520"/>
      <c r="T212" s="520"/>
      <c r="U212" s="521"/>
      <c r="V212" s="164"/>
      <c r="W212" s="165"/>
      <c r="X212" s="165"/>
      <c r="Y212" s="165"/>
    </row>
    <row r="213" spans="3:26" ht="14.1"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494"/>
      <c r="E214" s="497"/>
      <c r="F214" s="499" t="s">
        <v>459</v>
      </c>
      <c r="G214" s="500"/>
      <c r="H214" s="500"/>
      <c r="I214" s="500"/>
      <c r="J214" s="500"/>
      <c r="K214" s="500"/>
      <c r="L214" s="500"/>
      <c r="M214" s="500"/>
      <c r="N214" s="500"/>
      <c r="O214" s="500"/>
      <c r="P214" s="500"/>
      <c r="Q214" s="500"/>
      <c r="R214" s="500"/>
      <c r="S214" s="500"/>
      <c r="T214" s="500"/>
      <c r="U214" s="501"/>
      <c r="V214" s="164"/>
      <c r="W214" s="165"/>
      <c r="X214" s="165"/>
      <c r="Y214" s="165"/>
    </row>
    <row r="215" spans="3:26" ht="14.1"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4.1"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4.1"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4.1"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4.1"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4.1"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4.1"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4.1"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1522.0000000000002</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92.800000000000011</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57.7</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39.9</v>
      </c>
      <c r="L229" s="492"/>
      <c r="M229" s="492"/>
      <c r="N229" s="492"/>
      <c r="O229" s="492"/>
      <c r="P229" s="346" t="s">
        <v>13</v>
      </c>
      <c r="Q229" s="519"/>
      <c r="R229" s="520"/>
      <c r="S229" s="520"/>
      <c r="T229" s="520"/>
      <c r="U229" s="521"/>
      <c r="V229" s="98"/>
      <c r="W229" s="98"/>
      <c r="X229" s="179"/>
      <c r="Y229" s="165"/>
      <c r="Z229" s="165"/>
      <c r="AA229" s="165"/>
    </row>
    <row r="230" spans="3:27" ht="14.1"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494"/>
      <c r="E231" s="497"/>
      <c r="F231" s="499" t="s">
        <v>456</v>
      </c>
      <c r="G231" s="500"/>
      <c r="H231" s="500"/>
      <c r="I231" s="500"/>
      <c r="J231" s="500"/>
      <c r="K231" s="500"/>
      <c r="L231" s="500"/>
      <c r="M231" s="500"/>
      <c r="N231" s="500"/>
      <c r="O231" s="500"/>
      <c r="P231" s="500"/>
      <c r="Q231" s="500"/>
      <c r="R231" s="500"/>
      <c r="S231" s="500"/>
      <c r="T231" s="500"/>
      <c r="U231" s="501"/>
      <c r="V231" s="164"/>
      <c r="W231" s="165"/>
      <c r="X231" s="165"/>
      <c r="Y231" s="165"/>
    </row>
    <row r="232" spans="3:27" ht="14.1"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4.1"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4.1"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4.1"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4.1"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4.1"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4.1"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4.1"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1.1"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1.1"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349999999999994"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1.1"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12"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topLeftCell="A12"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12"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784.9</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872.1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784.9</v>
      </c>
      <c r="P27" s="718"/>
      <c r="Q27" s="718"/>
      <c r="R27" s="718"/>
      <c r="S27" s="49" t="s">
        <v>38</v>
      </c>
      <c r="T27" s="70"/>
      <c r="U27" s="70"/>
      <c r="X27" s="68" t="s">
        <v>39</v>
      </c>
      <c r="Y27" s="71"/>
      <c r="AG27" s="58"/>
      <c r="AH27" s="58"/>
      <c r="AI27" s="58"/>
      <c r="AJ27" s="58"/>
      <c r="AK27" s="668">
        <f>+AG18+O27</f>
        <v>784.9</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872.1</v>
      </c>
      <c r="G29" s="674"/>
      <c r="H29" s="214" t="s">
        <v>198</v>
      </c>
      <c r="L29" s="682"/>
      <c r="O29" s="61"/>
      <c r="P29" s="148"/>
      <c r="Q29" s="56" t="s">
        <v>183</v>
      </c>
      <c r="R29" s="679" t="s">
        <v>33</v>
      </c>
      <c r="S29" s="721"/>
      <c r="T29" s="721"/>
      <c r="U29" s="722"/>
      <c r="V29" s="53"/>
      <c r="W29" s="72"/>
      <c r="X29" s="726" t="s">
        <v>315</v>
      </c>
      <c r="Y29" s="727"/>
      <c r="Z29" s="670">
        <v>784.9</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784.9</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7"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119.9</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133.19999999999999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119.9</v>
      </c>
      <c r="P27" s="718"/>
      <c r="Q27" s="718"/>
      <c r="R27" s="718"/>
      <c r="S27" s="49" t="s">
        <v>38</v>
      </c>
      <c r="T27" s="70"/>
      <c r="U27" s="70"/>
      <c r="X27" s="68" t="s">
        <v>39</v>
      </c>
      <c r="Y27" s="71"/>
      <c r="AG27" s="58"/>
      <c r="AH27" s="58"/>
      <c r="AI27" s="58"/>
      <c r="AJ27" s="58"/>
      <c r="AK27" s="668">
        <f>+AG18+O27</f>
        <v>119.9</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133.19999999999999</v>
      </c>
      <c r="G29" s="674"/>
      <c r="H29" s="214" t="s">
        <v>198</v>
      </c>
      <c r="L29" s="682"/>
      <c r="O29" s="61"/>
      <c r="P29" s="148"/>
      <c r="Q29" s="56" t="s">
        <v>183</v>
      </c>
      <c r="R29" s="679" t="s">
        <v>33</v>
      </c>
      <c r="S29" s="721"/>
      <c r="T29" s="721"/>
      <c r="U29" s="722"/>
      <c r="V29" s="53"/>
      <c r="W29" s="72"/>
      <c r="X29" s="726" t="s">
        <v>315</v>
      </c>
      <c r="Y29" s="727"/>
      <c r="Z29" s="670">
        <v>119.9</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119.9</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1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5"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56.7</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63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56.7</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56.7</v>
      </c>
      <c r="P27" s="718"/>
      <c r="Q27" s="718"/>
      <c r="R27" s="718"/>
      <c r="S27" s="49" t="s">
        <v>38</v>
      </c>
      <c r="T27" s="70"/>
      <c r="U27" s="70"/>
      <c r="X27" s="68" t="s">
        <v>39</v>
      </c>
      <c r="Y27" s="71"/>
      <c r="AG27" s="58"/>
      <c r="AH27" s="58"/>
      <c r="AI27" s="58"/>
      <c r="AJ27" s="58"/>
      <c r="AK27" s="668">
        <f>+AG18+O27</f>
        <v>56.7</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56.7</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63</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63</v>
      </c>
      <c r="G30" s="674"/>
      <c r="H30" s="214" t="s">
        <v>198</v>
      </c>
      <c r="L30" s="682"/>
      <c r="O30" s="61"/>
      <c r="Q30" s="684">
        <f>+ROUND(Z28,1)+ROUND(Z29,1)+ROUND(Z30,1)</f>
        <v>56.7</v>
      </c>
      <c r="R30" s="718"/>
      <c r="S30" s="718"/>
      <c r="T30" s="718"/>
      <c r="U30" s="49" t="s">
        <v>16</v>
      </c>
      <c r="X30" s="726" t="s">
        <v>186</v>
      </c>
      <c r="Y30" s="727"/>
      <c r="Z30" s="670"/>
      <c r="AA30" s="671"/>
      <c r="AB30" s="671"/>
      <c r="AC30" s="671"/>
      <c r="AD30" s="671"/>
      <c r="AE30" s="49" t="s">
        <v>13</v>
      </c>
      <c r="AK30" s="655">
        <v>56.7</v>
      </c>
      <c r="AL30" s="656"/>
      <c r="AM30" s="656"/>
      <c r="AN30" s="656"/>
      <c r="AO30" s="57" t="s">
        <v>13</v>
      </c>
      <c r="AR30" s="667"/>
      <c r="AS30" s="664"/>
      <c r="AT30" s="664"/>
      <c r="AU30" s="665"/>
    </row>
    <row r="31" spans="2:48" ht="27" customHeight="1" thickTop="1" thickBot="1" x14ac:dyDescent="0.2">
      <c r="B31" s="690" t="s">
        <v>375</v>
      </c>
      <c r="C31" s="679"/>
      <c r="D31" s="679"/>
      <c r="E31" s="680"/>
      <c r="F31" s="673">
        <v>63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topLeftCell="A12"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topLeftCell="A1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新菱冷熱工業株式会社 都市環境事業部</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topLeftCell="A9"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5"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87.699999999999989</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97.4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87.699999999999989</v>
      </c>
      <c r="P27" s="718"/>
      <c r="Q27" s="718"/>
      <c r="R27" s="718"/>
      <c r="S27" s="49" t="s">
        <v>38</v>
      </c>
      <c r="T27" s="70"/>
      <c r="U27" s="70"/>
      <c r="X27" s="68" t="s">
        <v>39</v>
      </c>
      <c r="Y27" s="71"/>
      <c r="AG27" s="58"/>
      <c r="AH27" s="58"/>
      <c r="AI27" s="58"/>
      <c r="AJ27" s="58"/>
      <c r="AK27" s="668">
        <f>+AG18+O27</f>
        <v>87.699999999999989</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97.4</v>
      </c>
      <c r="G29" s="674"/>
      <c r="H29" s="214" t="s">
        <v>198</v>
      </c>
      <c r="L29" s="682"/>
      <c r="O29" s="61"/>
      <c r="P29" s="148"/>
      <c r="Q29" s="56" t="s">
        <v>183</v>
      </c>
      <c r="R29" s="679" t="s">
        <v>33</v>
      </c>
      <c r="S29" s="721"/>
      <c r="T29" s="721"/>
      <c r="U29" s="722"/>
      <c r="V29" s="53"/>
      <c r="W29" s="72"/>
      <c r="X29" s="726" t="s">
        <v>315</v>
      </c>
      <c r="Y29" s="727"/>
      <c r="Z29" s="670">
        <v>69.3</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20.399999999999999</v>
      </c>
      <c r="G30" s="674"/>
      <c r="H30" s="214" t="s">
        <v>198</v>
      </c>
      <c r="L30" s="682"/>
      <c r="O30" s="61"/>
      <c r="Q30" s="684">
        <f>+ROUND(Z28,1)+ROUND(Z29,1)+ROUND(Z30,1)</f>
        <v>69.3</v>
      </c>
      <c r="R30" s="718"/>
      <c r="S30" s="718"/>
      <c r="T30" s="718"/>
      <c r="U30" s="49" t="s">
        <v>16</v>
      </c>
      <c r="X30" s="726" t="s">
        <v>186</v>
      </c>
      <c r="Y30" s="727"/>
      <c r="Z30" s="670"/>
      <c r="AA30" s="671"/>
      <c r="AB30" s="671"/>
      <c r="AC30" s="671"/>
      <c r="AD30" s="671"/>
      <c r="AE30" s="49" t="s">
        <v>13</v>
      </c>
      <c r="AK30" s="655">
        <v>18.399999999999999</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18.399999999999999</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新菱冷熱工業株式会社 都市環境事業部</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0</v>
      </c>
      <c r="I9" s="377">
        <f>IF(OR(ｳ.廃油!F24&gt;0,ｳ.廃油!F24&lt;0),ｳ.廃油!F24,IF(I$19&gt;0,"0",0))</f>
        <v>2.6</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478.4</v>
      </c>
      <c r="M9" s="377">
        <f>IF(OR(ｷ.紙くず!F24&gt;0,ｷ.紙くず!F24&lt;0),ｷ.紙くず!F24,IF(M$19&gt;0,"0",0))</f>
        <v>14.9</v>
      </c>
      <c r="N9" s="377">
        <f>IF(OR(ｸ.木くず!F24&gt;0,ｸ.木くず!F24&lt;0),ｸ.木くず!F24,IF(N$19&gt;0,"0",0))</f>
        <v>29.4</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872.1</v>
      </c>
      <c r="T9" s="377">
        <f>IF(OR(ｾ.ｶﾞﾗｽ･ｺﾝｸﾘ･陶磁器くず!F24&gt;0,ｾ.ｶﾞﾗｽ･ｺﾝｸﾘ･陶磁器くず!F24&lt;0),ｾ.ｶﾞﾗｽ･ｺﾝｸﾘ･陶磁器くず!F24,IF(T$19&gt;0,"0",0))</f>
        <v>133.19999999999999</v>
      </c>
      <c r="U9" s="377">
        <f>IF(OR(ｿ.鉱さい!F24&gt;0,ｿ.鉱さい!F24&lt;0),ｿ.鉱さい!F24,IF(U$19&gt;0,"0",0))</f>
        <v>0</v>
      </c>
      <c r="V9" s="377">
        <f>IF(OR(ﾀ.がれき類!F24&gt;0,ﾀ.がれき類!F24&lt;0),ﾀ.がれき類!F24,IF(V$19&gt;0,"0",0))</f>
        <v>63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97.4</v>
      </c>
      <c r="AA9" s="379">
        <f>IF(SUM(G9:Z9)&gt;0,SUM(G9:Z9),IF(AA$19&gt;0,"0",0))</f>
        <v>1691.0000000000002</v>
      </c>
    </row>
    <row r="10" spans="2:27" ht="24" customHeight="1" x14ac:dyDescent="0.15">
      <c r="B10" s="172" t="s">
        <v>393</v>
      </c>
      <c r="C10" s="776" t="s">
        <v>294</v>
      </c>
      <c r="D10" s="776"/>
      <c r="E10" s="776"/>
      <c r="F10" s="777"/>
      <c r="G10" s="380">
        <f>IF(OR(ｱ.燃え殻!F25&gt;0,ｱ.燃え殻!F25&lt;0),ｱ.燃え殻!F25,IF(G$19&gt;0,"0",0))</f>
        <v>0</v>
      </c>
      <c r="H10" s="380">
        <f>IF(OR(ｲ.汚泥!F25&gt;0,ｲ.汚泥!F25&lt;0),ｲ.汚泥!F25,IF(H$19&gt;0,"0",0))</f>
        <v>0</v>
      </c>
      <c r="I10" s="380" t="str">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f>IF(OR(ｲ.汚泥!F26&gt;0,ｲ.汚泥!F26&lt;0),ｲ.汚泥!F26,IF(H$19&gt;0,"0",0))</f>
        <v>0</v>
      </c>
      <c r="I11" s="383" t="str">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f>IF(OR(ｲ.汚泥!F27&gt;0,ｲ.汚泥!F27&lt;0),ｲ.汚泥!F27,IF(H$19&gt;0,"0",0))</f>
        <v>0</v>
      </c>
      <c r="I12" s="383" t="str">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f>IF(OR(ｲ.汚泥!F28&gt;0,ｲ.汚泥!F28&lt;0),ｲ.汚泥!F28,IF(H$19&gt;0,"0",0))</f>
        <v>0</v>
      </c>
      <c r="I13" s="383" t="str">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0</v>
      </c>
      <c r="I14" s="383">
        <f>IF(OR(ｳ.廃油!F29&gt;0,ｳ.廃油!F29&lt;0),ｳ.廃油!F29,IF(I$19&gt;0,"0",0))</f>
        <v>2.6</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478.4</v>
      </c>
      <c r="M14" s="383">
        <f>IF(OR(ｷ.紙くず!F29&gt;0,ｷ.紙くず!F29&lt;0),ｷ.紙くず!F29,IF(M$19&gt;0,"0",0))</f>
        <v>14.9</v>
      </c>
      <c r="N14" s="383">
        <f>IF(OR(ｸ.木くず!F29&gt;0,ｸ.木くず!F29&lt;0),ｸ.木くず!F29,IF(N$19&gt;0,"0",0))</f>
        <v>29.4</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872.1</v>
      </c>
      <c r="T14" s="383">
        <f>IF(OR(ｾ.ｶﾞﾗｽ･ｺﾝｸﾘ･陶磁器くず!F29&gt;0,ｾ.ｶﾞﾗｽ･ｺﾝｸﾘ･陶磁器くず!F29&lt;0),ｾ.ｶﾞﾗｽ･ｺﾝｸﾘ･陶磁器くず!F29,IF(T$19&gt;0,"0",0))</f>
        <v>133.19999999999999</v>
      </c>
      <c r="U14" s="383">
        <f>IF(OR(ｿ.鉱さい!F29&gt;0,ｿ.鉱さい!F29&lt;0),ｿ.鉱さい!F29,IF(U$19&gt;0,"0",0))</f>
        <v>0</v>
      </c>
      <c r="V14" s="383">
        <f>IF(OR(ﾀ.がれき類!F29&gt;0,ﾀ.がれき類!F29&lt;0),ﾀ.がれき類!F29,IF(V$19&gt;0,"0",0))</f>
        <v>63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97.4</v>
      </c>
      <c r="AA14" s="385">
        <f t="shared" si="0"/>
        <v>1691.0000000000002</v>
      </c>
    </row>
    <row r="15" spans="2:27" ht="24" customHeight="1" x14ac:dyDescent="0.15">
      <c r="B15" s="172" t="s">
        <v>228</v>
      </c>
      <c r="C15" s="778" t="s">
        <v>299</v>
      </c>
      <c r="D15" s="778"/>
      <c r="E15" s="778"/>
      <c r="F15" s="779"/>
      <c r="G15" s="383">
        <f>IF(OR(ｱ.燃え殻!F30&gt;0,ｱ.燃え殻!F30&lt;0),ｱ.燃え殻!F30,IF(G$19&gt;0,"0",0))</f>
        <v>0</v>
      </c>
      <c r="H15" s="383">
        <f>IF(OR(ｲ.汚泥!F30&gt;0,ｲ.汚泥!F30&lt;0),ｲ.汚泥!F30,IF(H$19&gt;0,"0",0))</f>
        <v>0</v>
      </c>
      <c r="I15" s="383">
        <f>IF(OR(ｳ.廃油!F30&gt;0,ｳ.廃油!F30&lt;0),ｳ.廃油!F30,IF(I$19&gt;0,"0",0))</f>
        <v>0.8</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18.899999999999999</v>
      </c>
      <c r="M15" s="383" t="str">
        <f>IF(OR(ｷ.紙くず!F30&gt;0,ｷ.紙くず!F30&lt;0),ｷ.紙くず!F30,IF(M$19&gt;0,"0",0))</f>
        <v>0</v>
      </c>
      <c r="N15" s="383" t="str">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t="str">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f>IF(OR(ﾀ.がれき類!F30&gt;0,ﾀ.がれき類!F30&lt;0),ﾀ.がれき類!F30,IF(V$19&gt;0,"0",0))</f>
        <v>63</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20.399999999999999</v>
      </c>
      <c r="AA15" s="385">
        <f t="shared" si="0"/>
        <v>103.1</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0</v>
      </c>
      <c r="I16" s="383">
        <f>IF(OR(ｳ.廃油!F31&gt;0,ｳ.廃油!F31&lt;0),ｳ.廃油!F31,IF(I$19&gt;0,"0",0))</f>
        <v>1.1000000000000001</v>
      </c>
      <c r="J16" s="383">
        <f>IF(OR(ｴ.廃酸!$F31&gt;0,ｴ.廃酸!$F31&lt;0),ｴ.廃酸!F31,IF(J$19&gt;0,"0",0))</f>
        <v>0</v>
      </c>
      <c r="K16" s="383">
        <f>IF(OR(ｵ.廃ｱﾙｶﾘ!$F31&gt;0,ｵ.廃ｱﾙｶﾘ!$F31&lt;0),ｵ.廃ｱﾙｶﾘ!F31,IF(K$19&gt;0,"0",0))</f>
        <v>0</v>
      </c>
      <c r="L16" s="383" t="str">
        <f>IF(OR(ｶ.廃ﾌﾟﾗ類!F31&gt;0,ｶ.廃ﾌﾟﾗ類!F31&lt;0),ｶ.廃ﾌﾟﾗ類!F31,IF(L$19&gt;0,"0",0))</f>
        <v>0</v>
      </c>
      <c r="M16" s="383" t="str">
        <f>IF(OR(ｷ.紙くず!F31&gt;0,ｷ.紙くず!F31&lt;0),ｷ.紙くず!F31,IF(M$19&gt;0,"0",0))</f>
        <v>0</v>
      </c>
      <c r="N16" s="383" t="str">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t="str">
        <f>IF(OR(ｽ.金属くず!F31&gt;0,ｽ.金属くず!F31&lt;0),ｽ.金属くず!F31,IF(S$19&gt;0,"0",0))</f>
        <v>0</v>
      </c>
      <c r="T16" s="383" t="str">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63</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t="str">
        <f>IF(OR(ﾄ.混合廃棄物その他!F31&gt;0,ﾄ.混合廃棄物その他!F31&lt;0),ﾄ.混合廃棄物その他!F31,IF(Z$19&gt;0,"0",0))</f>
        <v>0</v>
      </c>
      <c r="AA16" s="385">
        <f t="shared" si="0"/>
        <v>64.099999999999994</v>
      </c>
    </row>
    <row r="17" spans="2:27" ht="24" customHeight="1" x14ac:dyDescent="0.15">
      <c r="B17" s="172"/>
      <c r="C17" s="778" t="s">
        <v>408</v>
      </c>
      <c r="D17" s="778"/>
      <c r="E17" s="778"/>
      <c r="F17" s="779"/>
      <c r="G17" s="383">
        <f>IF(OR(ｱ.燃え殻!F32&gt;0,ｱ.燃え殻!F32&lt;0),ｱ.燃え殻!F32,IF(G$19&gt;0,"0",0))</f>
        <v>0</v>
      </c>
      <c r="H17" s="383">
        <f>IF(OR(ｲ.汚泥!F32&gt;0,ｲ.汚泥!F32&lt;0),ｲ.汚泥!F32,IF(H$19&gt;0,"0",0))</f>
        <v>0</v>
      </c>
      <c r="I17" s="383" t="str">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f>IF(OR(ｲ.汚泥!F33&gt;0,ｲ.汚泥!F33&lt;0),ｲ.汚泥!F33,IF(H$19&gt;0,"0",0))</f>
        <v>0</v>
      </c>
      <c r="I18" s="386" t="str">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14.9</v>
      </c>
      <c r="N18" s="386">
        <f>IF(OR(ｸ.木くず!F33&gt;0,ｸ.木くず!F33&lt;0),ｸ.木くず!F33,IF(N$19&gt;0,"0",0))</f>
        <v>29.4</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f t="shared" si="0"/>
        <v>44.3</v>
      </c>
    </row>
    <row r="19" spans="2:27" ht="24" customHeight="1" thickTop="1" x14ac:dyDescent="0.15">
      <c r="B19" s="169"/>
      <c r="C19" s="174" t="s">
        <v>376</v>
      </c>
      <c r="D19" s="793" t="s">
        <v>377</v>
      </c>
      <c r="E19" s="793"/>
      <c r="F19" s="794"/>
      <c r="G19" s="389">
        <f>+G37+G25+G23+G22+G21-G20</f>
        <v>0</v>
      </c>
      <c r="H19" s="389">
        <f t="shared" ref="H19:Z19" si="1">+H37+H25+H23+H22+H21-H20</f>
        <v>0</v>
      </c>
      <c r="I19" s="389">
        <f t="shared" si="1"/>
        <v>2.2999999999999998</v>
      </c>
      <c r="J19" s="389">
        <f t="shared" si="1"/>
        <v>0</v>
      </c>
      <c r="K19" s="389">
        <f t="shared" si="1"/>
        <v>0</v>
      </c>
      <c r="L19" s="389">
        <f t="shared" si="1"/>
        <v>430.6</v>
      </c>
      <c r="M19" s="389">
        <f t="shared" si="1"/>
        <v>13.4</v>
      </c>
      <c r="N19" s="389">
        <f t="shared" si="1"/>
        <v>26.5</v>
      </c>
      <c r="O19" s="389">
        <f t="shared" si="1"/>
        <v>0</v>
      </c>
      <c r="P19" s="389">
        <f t="shared" si="1"/>
        <v>0</v>
      </c>
      <c r="Q19" s="389">
        <f t="shared" si="1"/>
        <v>0</v>
      </c>
      <c r="R19" s="389">
        <f t="shared" si="1"/>
        <v>0</v>
      </c>
      <c r="S19" s="389">
        <f t="shared" si="1"/>
        <v>784.9</v>
      </c>
      <c r="T19" s="389">
        <f t="shared" si="1"/>
        <v>119.9</v>
      </c>
      <c r="U19" s="389">
        <f t="shared" si="1"/>
        <v>0</v>
      </c>
      <c r="V19" s="389">
        <f t="shared" si="1"/>
        <v>56.7</v>
      </c>
      <c r="W19" s="389">
        <f t="shared" si="1"/>
        <v>0</v>
      </c>
      <c r="X19" s="389">
        <f t="shared" si="1"/>
        <v>0</v>
      </c>
      <c r="Y19" s="389">
        <f t="shared" si="1"/>
        <v>0</v>
      </c>
      <c r="Z19" s="390">
        <f t="shared" si="1"/>
        <v>87.699999999999989</v>
      </c>
      <c r="AA19" s="391">
        <f t="shared" ref="AA19:AA25" si="2">SUM(G19:Z19)</f>
        <v>1522.0000000000002</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0</v>
      </c>
      <c r="I37" s="424">
        <f t="shared" si="8"/>
        <v>2.2999999999999998</v>
      </c>
      <c r="J37" s="424">
        <f t="shared" si="8"/>
        <v>0</v>
      </c>
      <c r="K37" s="424">
        <f t="shared" si="8"/>
        <v>0</v>
      </c>
      <c r="L37" s="424">
        <f t="shared" si="8"/>
        <v>430.6</v>
      </c>
      <c r="M37" s="424">
        <f t="shared" si="8"/>
        <v>13.4</v>
      </c>
      <c r="N37" s="424">
        <f t="shared" si="8"/>
        <v>26.5</v>
      </c>
      <c r="O37" s="424">
        <f t="shared" si="8"/>
        <v>0</v>
      </c>
      <c r="P37" s="424">
        <f t="shared" si="8"/>
        <v>0</v>
      </c>
      <c r="Q37" s="424">
        <f t="shared" si="8"/>
        <v>0</v>
      </c>
      <c r="R37" s="424">
        <f t="shared" si="8"/>
        <v>0</v>
      </c>
      <c r="S37" s="424">
        <f t="shared" si="8"/>
        <v>784.9</v>
      </c>
      <c r="T37" s="424">
        <f t="shared" si="8"/>
        <v>119.9</v>
      </c>
      <c r="U37" s="424">
        <f t="shared" si="8"/>
        <v>0</v>
      </c>
      <c r="V37" s="424">
        <f t="shared" si="8"/>
        <v>56.7</v>
      </c>
      <c r="W37" s="424">
        <f t="shared" si="8"/>
        <v>0</v>
      </c>
      <c r="X37" s="424">
        <f t="shared" si="8"/>
        <v>0</v>
      </c>
      <c r="Y37" s="424">
        <f t="shared" si="8"/>
        <v>0</v>
      </c>
      <c r="Z37" s="425">
        <f t="shared" si="8"/>
        <v>87.699999999999989</v>
      </c>
      <c r="AA37" s="426">
        <f t="shared" si="4"/>
        <v>1522.0000000000002</v>
      </c>
    </row>
    <row r="38" spans="2:27" ht="24" customHeight="1" x14ac:dyDescent="0.15">
      <c r="B38" s="170"/>
      <c r="C38" s="809"/>
      <c r="D38" s="227"/>
      <c r="E38" s="225" t="s">
        <v>319</v>
      </c>
      <c r="F38" s="443"/>
      <c r="G38" s="415">
        <f t="shared" ref="G38:Z38" si="9">SUM(G39:G41)</f>
        <v>0</v>
      </c>
      <c r="H38" s="415">
        <f t="shared" si="9"/>
        <v>0</v>
      </c>
      <c r="I38" s="415">
        <f t="shared" si="9"/>
        <v>2.2999999999999998</v>
      </c>
      <c r="J38" s="415">
        <f t="shared" si="9"/>
        <v>0</v>
      </c>
      <c r="K38" s="415">
        <f t="shared" si="9"/>
        <v>0</v>
      </c>
      <c r="L38" s="415">
        <f t="shared" si="9"/>
        <v>413.6</v>
      </c>
      <c r="M38" s="415">
        <f t="shared" si="9"/>
        <v>13.4</v>
      </c>
      <c r="N38" s="415">
        <f t="shared" si="9"/>
        <v>26.5</v>
      </c>
      <c r="O38" s="415">
        <f t="shared" si="9"/>
        <v>0</v>
      </c>
      <c r="P38" s="415">
        <f t="shared" si="9"/>
        <v>0</v>
      </c>
      <c r="Q38" s="415">
        <f t="shared" si="9"/>
        <v>0</v>
      </c>
      <c r="R38" s="415">
        <f t="shared" si="9"/>
        <v>0</v>
      </c>
      <c r="S38" s="415">
        <f t="shared" si="9"/>
        <v>784.9</v>
      </c>
      <c r="T38" s="415">
        <f t="shared" si="9"/>
        <v>119.9</v>
      </c>
      <c r="U38" s="415">
        <f t="shared" si="9"/>
        <v>0</v>
      </c>
      <c r="V38" s="415">
        <f t="shared" si="9"/>
        <v>56.7</v>
      </c>
      <c r="W38" s="415">
        <f t="shared" si="9"/>
        <v>0</v>
      </c>
      <c r="X38" s="415">
        <f t="shared" si="9"/>
        <v>0</v>
      </c>
      <c r="Y38" s="415">
        <f t="shared" si="9"/>
        <v>0</v>
      </c>
      <c r="Z38" s="416">
        <f t="shared" si="9"/>
        <v>69.3</v>
      </c>
      <c r="AA38" s="417">
        <f t="shared" si="4"/>
        <v>1486.6000000000001</v>
      </c>
    </row>
    <row r="39" spans="2:27" ht="24" customHeight="1" x14ac:dyDescent="0.15">
      <c r="B39" s="170"/>
      <c r="C39" s="809"/>
      <c r="D39" s="228"/>
      <c r="E39" s="223"/>
      <c r="F39" s="221" t="s">
        <v>233</v>
      </c>
      <c r="G39" s="418">
        <f>+ｱ.燃え殻!$Z$28</f>
        <v>0</v>
      </c>
      <c r="H39" s="418">
        <f>+ｲ.汚泥!$Z$28</f>
        <v>0</v>
      </c>
      <c r="I39" s="418">
        <f>+ｳ.廃油!$Z$28</f>
        <v>1</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56.7</v>
      </c>
      <c r="W39" s="418">
        <f>+ﾁ.動物のふん尿!$Z$28</f>
        <v>0</v>
      </c>
      <c r="X39" s="418">
        <f>+ﾂ.動物の死体!$Z$28</f>
        <v>0</v>
      </c>
      <c r="Y39" s="418">
        <f>+ﾃ.ばいじん!$Z$28</f>
        <v>0</v>
      </c>
      <c r="Z39" s="419">
        <f>+ﾄ.混合廃棄物その他!$Z$28</f>
        <v>0</v>
      </c>
      <c r="AA39" s="420">
        <f t="shared" si="4"/>
        <v>57.7</v>
      </c>
    </row>
    <row r="40" spans="2:27" ht="24" customHeight="1" x14ac:dyDescent="0.15">
      <c r="B40" s="170"/>
      <c r="C40" s="809"/>
      <c r="D40" s="228"/>
      <c r="E40" s="223"/>
      <c r="F40" s="221" t="s">
        <v>318</v>
      </c>
      <c r="G40" s="418">
        <f>+ｱ.燃え殻!$Z$29</f>
        <v>0</v>
      </c>
      <c r="H40" s="418">
        <f>+ｲ.汚泥!$Z$29</f>
        <v>0</v>
      </c>
      <c r="I40" s="418">
        <f>+ｳ.廃油!$Z$29</f>
        <v>1.3</v>
      </c>
      <c r="J40" s="418">
        <f>+ｴ.廃酸!$Z$29</f>
        <v>0</v>
      </c>
      <c r="K40" s="418">
        <f>+ｵ.廃ｱﾙｶﾘ!$Z$29</f>
        <v>0</v>
      </c>
      <c r="L40" s="418">
        <f>+ｶ.廃ﾌﾟﾗ類!$Z$29</f>
        <v>413.6</v>
      </c>
      <c r="M40" s="418">
        <f>+ｷ.紙くず!$Z$29</f>
        <v>13.4</v>
      </c>
      <c r="N40" s="418">
        <f>+ｸ.木くず!$Z$29</f>
        <v>26.5</v>
      </c>
      <c r="O40" s="418">
        <f>+ｹ.繊維くず!$Z$29</f>
        <v>0</v>
      </c>
      <c r="P40" s="418">
        <f>+ｺ.動植物性残さ!$Z$29</f>
        <v>0</v>
      </c>
      <c r="Q40" s="418">
        <f>+ｻ.動物系固形不要物!$Z$29</f>
        <v>0</v>
      </c>
      <c r="R40" s="418">
        <f>+ｼ.ｺﾞﾑくず!$Z$29</f>
        <v>0</v>
      </c>
      <c r="S40" s="418">
        <f>+ｽ.金属くず!$Z$29</f>
        <v>784.9</v>
      </c>
      <c r="T40" s="418">
        <f>+ｾ.ｶﾞﾗｽ･ｺﾝｸﾘ･陶磁器くず!$Z$29</f>
        <v>119.9</v>
      </c>
      <c r="U40" s="418">
        <f>+ｿ.鉱さい!$Z$29</f>
        <v>0</v>
      </c>
      <c r="V40" s="418">
        <f>+ﾀ.がれき類!$Z$29</f>
        <v>0</v>
      </c>
      <c r="W40" s="418">
        <f>+ﾁ.動物のふん尿!$Z$29</f>
        <v>0</v>
      </c>
      <c r="X40" s="418">
        <f>+ﾂ.動物の死体!$Z$29</f>
        <v>0</v>
      </c>
      <c r="Y40" s="418">
        <f>+ﾃ.ばいじん!$Z$29</f>
        <v>0</v>
      </c>
      <c r="Z40" s="419">
        <f>+ﾄ.混合廃棄物その他!$Z$29</f>
        <v>69.3</v>
      </c>
      <c r="AA40" s="420">
        <f t="shared" si="4"/>
        <v>1428.9</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17</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18.399999999999999</v>
      </c>
      <c r="AA42" s="423">
        <f>SUM(G42:Z42)</f>
        <v>35.4</v>
      </c>
    </row>
    <row r="43" spans="2:27" ht="24" customHeight="1" x14ac:dyDescent="0.15">
      <c r="B43" s="170"/>
      <c r="C43" s="128" t="s">
        <v>235</v>
      </c>
      <c r="D43" s="789" t="s">
        <v>349</v>
      </c>
      <c r="E43" s="789"/>
      <c r="F43" s="790"/>
      <c r="G43" s="427">
        <f>+ｱ.燃え殻!$AK$27</f>
        <v>0</v>
      </c>
      <c r="H43" s="427">
        <f>+ｲ.汚泥!$AK$27</f>
        <v>0</v>
      </c>
      <c r="I43" s="427">
        <f>+ｳ.廃油!$AK$27</f>
        <v>2.2999999999999998</v>
      </c>
      <c r="J43" s="427">
        <f>+ｴ.廃酸!$AK$27</f>
        <v>0</v>
      </c>
      <c r="K43" s="427">
        <f>+ｵ.廃ｱﾙｶﾘ!$AK$27</f>
        <v>0</v>
      </c>
      <c r="L43" s="427">
        <f>+ｶ.廃ﾌﾟﾗ類!$AK$27</f>
        <v>430.6</v>
      </c>
      <c r="M43" s="427">
        <f>+ｷ.紙くず!$AK$27</f>
        <v>13.4</v>
      </c>
      <c r="N43" s="427">
        <f>+ｸ.木くず!$AK$27</f>
        <v>26.5</v>
      </c>
      <c r="O43" s="427">
        <f>+ｹ.繊維くず!$AK$27</f>
        <v>0</v>
      </c>
      <c r="P43" s="427">
        <f>+ｺ.動植物性残さ!$AK$27</f>
        <v>0</v>
      </c>
      <c r="Q43" s="427">
        <f>+ｻ.動物系固形不要物!$AK$27</f>
        <v>0</v>
      </c>
      <c r="R43" s="427">
        <f>+ｼ.ｺﾞﾑくず!$AK$27</f>
        <v>0</v>
      </c>
      <c r="S43" s="427">
        <f>+ｽ.金属くず!$AK$27</f>
        <v>784.9</v>
      </c>
      <c r="T43" s="427">
        <f>+ｾ.ｶﾞﾗｽ･ｺﾝｸﾘ･陶磁器くず!$AK$27</f>
        <v>119.9</v>
      </c>
      <c r="U43" s="427">
        <f>+ｿ.鉱さい!$AK$27</f>
        <v>0</v>
      </c>
      <c r="V43" s="427">
        <f>+ﾀ.がれき類!$AK$27</f>
        <v>56.7</v>
      </c>
      <c r="W43" s="427">
        <f>+ﾁ.動物のふん尿!$AK$27</f>
        <v>0</v>
      </c>
      <c r="X43" s="427">
        <f>+ﾂ.動物の死体!$AK$27</f>
        <v>0</v>
      </c>
      <c r="Y43" s="427">
        <f>+ﾃ.ばいじん!$AK$27</f>
        <v>0</v>
      </c>
      <c r="Z43" s="428">
        <f>+ﾄ.混合廃棄物その他!$AK$27</f>
        <v>87.699999999999989</v>
      </c>
      <c r="AA43" s="429">
        <f t="shared" si="4"/>
        <v>1522.0000000000002</v>
      </c>
    </row>
    <row r="44" spans="2:27" ht="24" customHeight="1" x14ac:dyDescent="0.15">
      <c r="B44" s="170"/>
      <c r="C44" s="177"/>
      <c r="D44" s="175" t="s">
        <v>188</v>
      </c>
      <c r="E44" s="806" t="s">
        <v>236</v>
      </c>
      <c r="F44" s="807"/>
      <c r="G44" s="430">
        <f>+ｱ.燃え殻!$AK$30</f>
        <v>0</v>
      </c>
      <c r="H44" s="430">
        <f>+ｲ.汚泥!$AK$30</f>
        <v>0</v>
      </c>
      <c r="I44" s="430">
        <f>+ｳ.廃油!$AK$30</f>
        <v>0.7</v>
      </c>
      <c r="J44" s="430">
        <f>+ｴ.廃酸!$AK$30</f>
        <v>0</v>
      </c>
      <c r="K44" s="430">
        <f>+ｵ.廃ｱﾙｶﾘ!$AK$30</f>
        <v>0</v>
      </c>
      <c r="L44" s="430">
        <f>+ｶ.廃ﾌﾟﾗ類!$AK$30</f>
        <v>17</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56.7</v>
      </c>
      <c r="W44" s="430">
        <f>+ﾁ.動物のふん尿!$AK$30</f>
        <v>0</v>
      </c>
      <c r="X44" s="430">
        <f>+ﾂ.動物の死体!$AK$30</f>
        <v>0</v>
      </c>
      <c r="Y44" s="430">
        <f>+ﾃ.ばいじん!$AK$30</f>
        <v>0</v>
      </c>
      <c r="Z44" s="431">
        <f>+ﾄ.混合廃棄物その他!$AK$30</f>
        <v>18.399999999999999</v>
      </c>
      <c r="AA44" s="432">
        <f t="shared" si="4"/>
        <v>92.800000000000011</v>
      </c>
    </row>
    <row r="45" spans="2:27" ht="24" customHeight="1" x14ac:dyDescent="0.15">
      <c r="B45" s="170"/>
      <c r="C45" s="177"/>
      <c r="D45" s="442" t="s">
        <v>190</v>
      </c>
      <c r="E45" s="799" t="s">
        <v>237</v>
      </c>
      <c r="F45" s="800"/>
      <c r="G45" s="433">
        <f>+ｱ.燃え殻!$AR$24</f>
        <v>0</v>
      </c>
      <c r="H45" s="433">
        <f>+ｲ.汚泥!$AR$24</f>
        <v>0</v>
      </c>
      <c r="I45" s="433">
        <f>+ｳ.廃油!$AR$24</f>
        <v>1</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56.7</v>
      </c>
      <c r="W45" s="433">
        <f>+ﾁ.動物のふん尿!$AR$24</f>
        <v>0</v>
      </c>
      <c r="X45" s="433">
        <f>+ﾂ.動物の死体!$AR$24</f>
        <v>0</v>
      </c>
      <c r="Y45" s="433">
        <f>+ﾃ.ばいじん!$AR$24</f>
        <v>0</v>
      </c>
      <c r="Z45" s="434">
        <f>+ﾄ.混合廃棄物その他!$AR$24</f>
        <v>0</v>
      </c>
      <c r="AA45" s="435">
        <f t="shared" si="4"/>
        <v>57.7</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13.4</v>
      </c>
      <c r="N47" s="436">
        <f>+ｸ.木くず!$AR$31</f>
        <v>26.5</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39.9</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0</v>
      </c>
      <c r="I55" s="480">
        <f t="shared" si="10"/>
        <v>4.9000000000000004</v>
      </c>
      <c r="J55" s="480">
        <f t="shared" si="10"/>
        <v>0</v>
      </c>
      <c r="K55" s="480">
        <f t="shared" si="10"/>
        <v>0</v>
      </c>
      <c r="L55" s="480">
        <f t="shared" si="10"/>
        <v>909</v>
      </c>
      <c r="M55" s="480">
        <f t="shared" si="10"/>
        <v>28.3</v>
      </c>
      <c r="N55" s="480">
        <f t="shared" si="10"/>
        <v>55.9</v>
      </c>
      <c r="O55" s="480">
        <f t="shared" si="10"/>
        <v>0</v>
      </c>
      <c r="P55" s="480">
        <f t="shared" si="10"/>
        <v>0</v>
      </c>
      <c r="Q55" s="480">
        <f t="shared" si="10"/>
        <v>0</v>
      </c>
      <c r="R55" s="480">
        <f t="shared" si="10"/>
        <v>0</v>
      </c>
      <c r="S55" s="480">
        <f t="shared" si="10"/>
        <v>1657</v>
      </c>
      <c r="T55" s="480">
        <f t="shared" si="10"/>
        <v>253.1</v>
      </c>
      <c r="U55" s="480">
        <f t="shared" si="10"/>
        <v>0</v>
      </c>
      <c r="V55" s="480">
        <f t="shared" si="10"/>
        <v>119.7</v>
      </c>
      <c r="W55" s="480">
        <f t="shared" si="10"/>
        <v>0</v>
      </c>
      <c r="X55" s="480">
        <f t="shared" si="10"/>
        <v>0</v>
      </c>
      <c r="Y55" s="480">
        <f t="shared" si="10"/>
        <v>0</v>
      </c>
      <c r="Z55" s="480">
        <f t="shared" si="10"/>
        <v>185.1</v>
      </c>
      <c r="AA55" s="481">
        <f>+AA9+AA19+AA20</f>
        <v>3213.0000000000005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38" zoomScaleNormal="100" zoomScaleSheetLayoutView="115" workbookViewId="0">
      <selection activeCell="P25" sqref="P25:U25"/>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35" customHeight="1" x14ac:dyDescent="0.15">
      <c r="C6" s="577" t="s">
        <v>416</v>
      </c>
      <c r="D6" s="577"/>
      <c r="E6" s="577"/>
      <c r="F6" s="577"/>
      <c r="G6" s="577"/>
      <c r="H6" s="577"/>
      <c r="I6" s="577"/>
      <c r="J6" s="577"/>
      <c r="K6" s="577"/>
      <c r="L6" s="577"/>
      <c r="M6" s="577"/>
      <c r="N6" s="577"/>
      <c r="O6" s="577"/>
      <c r="P6" s="577"/>
      <c r="Q6" s="577"/>
      <c r="R6" s="577"/>
      <c r="S6" s="577"/>
      <c r="T6" s="577"/>
      <c r="U6" s="577"/>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35" customHeight="1" x14ac:dyDescent="0.15">
      <c r="C10" s="86"/>
      <c r="U10" s="87"/>
    </row>
    <row r="11" spans="1:23" ht="13.5" x14ac:dyDescent="0.15">
      <c r="C11" s="86"/>
      <c r="P11" s="875" t="str">
        <f>+表紙!P35</f>
        <v>令和 6 年 6 月 19 日</v>
      </c>
      <c r="Q11" s="876"/>
      <c r="R11" s="876"/>
      <c r="S11" s="876"/>
      <c r="T11" s="877"/>
      <c r="U11" s="281"/>
    </row>
    <row r="12" spans="1:23" ht="13.35" customHeight="1" x14ac:dyDescent="0.15">
      <c r="C12" s="86"/>
      <c r="S12" s="43"/>
      <c r="T12" s="43"/>
      <c r="U12" s="88"/>
    </row>
    <row r="13" spans="1:23" ht="13.5" x14ac:dyDescent="0.15">
      <c r="C13" s="885" t="str">
        <f>+表紙!C37</f>
        <v>横浜市長</v>
      </c>
      <c r="D13" s="886"/>
      <c r="E13" s="886"/>
      <c r="F13" s="886"/>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84" t="str">
        <f>+表紙!L40</f>
        <v>東京都新宿区四谷１-６-１コモレ四谷・四谷タワー５階</v>
      </c>
      <c r="M16" s="884"/>
      <c r="N16" s="884"/>
      <c r="O16" s="884"/>
      <c r="P16" s="884"/>
      <c r="Q16" s="884"/>
      <c r="R16" s="884"/>
      <c r="S16" s="884"/>
      <c r="T16" s="884"/>
      <c r="U16" s="282"/>
    </row>
    <row r="17" spans="1:21" ht="26.25" customHeight="1" x14ac:dyDescent="0.15">
      <c r="C17" s="86"/>
      <c r="I17" s="25"/>
      <c r="J17" s="25" t="s">
        <v>7</v>
      </c>
      <c r="K17" s="25"/>
      <c r="L17" s="884" t="str">
        <f>+表紙!L41</f>
        <v>新菱冷熱工業株式会社 都市環境事業部
専務執行役員 事業部長　江木　毅</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03-3357-2210</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新菱冷熱工業株式会社 都市環境事業部</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2990</v>
      </c>
      <c r="Q25" s="891"/>
      <c r="R25" s="891"/>
      <c r="S25" s="891"/>
      <c r="T25" s="891"/>
      <c r="U25" s="892"/>
    </row>
    <row r="26" spans="1:21" ht="26.25" customHeight="1" x14ac:dyDescent="0.15">
      <c r="C26" s="538" t="s">
        <v>11</v>
      </c>
      <c r="D26" s="539"/>
      <c r="E26" s="540"/>
      <c r="F26" s="906" t="str">
        <f>+表紙!F50</f>
        <v>東京都新宿区四谷１-６-１コモレ四谷・四谷タワー5階</v>
      </c>
      <c r="G26" s="907"/>
      <c r="H26" s="907"/>
      <c r="I26" s="907"/>
      <c r="J26" s="907"/>
      <c r="K26" s="907"/>
      <c r="L26" s="907"/>
      <c r="M26" s="907"/>
      <c r="N26" s="341" t="s">
        <v>172</v>
      </c>
      <c r="O26"/>
      <c r="P26"/>
      <c r="Q26" s="901" t="str">
        <f>IF(+表紙!Q50="","",+表紙!Q50)</f>
        <v>03-3357-2210</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D08 設備工事業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t="str">
        <f>IF(+表紙!N56="","",+表紙!N56)</f>
        <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63" t="str">
        <f>IF(+表紙!F60="","",+表紙!F60)</f>
        <v>１３９億円　(令和５年度元請完成工事高)</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４０８人　(令和６年３月３１日現在)</v>
      </c>
      <c r="G37" s="867"/>
      <c r="H37" s="867"/>
      <c r="I37" s="867"/>
      <c r="J37" s="867"/>
      <c r="K37" s="867"/>
      <c r="L37" s="867"/>
      <c r="M37" s="867"/>
      <c r="N37" s="867"/>
      <c r="O37" s="867"/>
      <c r="P37" s="867"/>
      <c r="Q37" s="867"/>
      <c r="R37" s="867"/>
      <c r="S37" s="867"/>
      <c r="T37" s="867"/>
      <c r="U37" s="868"/>
    </row>
    <row r="38" spans="3:21" ht="14.1"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4.1"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4.1"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4.1"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4.1"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4.1"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4.1"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4.1"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4.1"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4.1"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4.1"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4.1"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4.1"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4.1"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4.1"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4.1"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4.1"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4.1"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4.1"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4.1"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8</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1691.0000000000002</v>
      </c>
      <c r="L66" s="873"/>
      <c r="M66" s="873"/>
      <c r="N66" s="873"/>
      <c r="O66" s="873"/>
      <c r="P66" s="193" t="s">
        <v>13</v>
      </c>
      <c r="Q66" s="871"/>
      <c r="R66" s="871"/>
      <c r="S66" s="871"/>
      <c r="T66" s="871"/>
      <c r="U66" s="872"/>
      <c r="V66" s="292"/>
      <c r="W66" s="292"/>
      <c r="X66" s="102"/>
    </row>
    <row r="67" spans="1:24" ht="14.1"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4.1" customHeight="1" x14ac:dyDescent="0.15">
      <c r="C70" s="862"/>
      <c r="D70" s="623"/>
      <c r="E70" s="592"/>
      <c r="F70" s="819" t="str">
        <f>IF(COUNTA(表紙!F94)=1,+表紙!F94,"")</f>
        <v>１．廃棄物の分別
２．簡易梱包、梱包材の省略
３．工法改善（工場加工、ユニット工法等）
４．３Ｒ（ﾘﾃﾞｭｰｽ、ﾘﾕｰｽ、ﾘｻｲｸﾙ）の推進
５．有価物になり得るものを適正に判断し、有償売却を行い、産業廃棄物の
　　排出量を抑制する。</v>
      </c>
      <c r="G70" s="820"/>
      <c r="H70" s="820"/>
      <c r="I70" s="820"/>
      <c r="J70" s="820"/>
      <c r="K70" s="820"/>
      <c r="L70" s="820"/>
      <c r="M70" s="820"/>
      <c r="N70" s="820"/>
      <c r="O70" s="820"/>
      <c r="P70" s="820"/>
      <c r="Q70" s="820"/>
      <c r="R70" s="820"/>
      <c r="S70" s="820"/>
      <c r="T70" s="820"/>
      <c r="U70" s="821"/>
      <c r="V70" s="164"/>
    </row>
    <row r="71" spans="1:24" ht="14.1"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4.1"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4.1"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4.1"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4.1"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4.1"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4.1"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8</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1522.0000000000002</v>
      </c>
      <c r="L81" s="873"/>
      <c r="M81" s="873"/>
      <c r="N81" s="873"/>
      <c r="O81" s="873"/>
      <c r="P81" s="246" t="s">
        <v>13</v>
      </c>
      <c r="Q81" s="871"/>
      <c r="R81" s="871"/>
      <c r="S81" s="871"/>
      <c r="T81" s="871"/>
      <c r="U81" s="872"/>
      <c r="V81" s="292"/>
      <c r="W81" s="292"/>
      <c r="X81" s="102"/>
    </row>
    <row r="82" spans="1:24" ht="14.1"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4.1" customHeight="1" x14ac:dyDescent="0.15">
      <c r="C85" s="866"/>
      <c r="D85" s="494"/>
      <c r="E85" s="497"/>
      <c r="F85" s="819" t="str">
        <f>IF(COUNTA(表紙!F109)=1,+表紙!F109,"")</f>
        <v>上記の取り組みを継続し、更に社員への周知、教育を徹底していく。</v>
      </c>
      <c r="G85" s="820"/>
      <c r="H85" s="820"/>
      <c r="I85" s="820"/>
      <c r="J85" s="820"/>
      <c r="K85" s="820"/>
      <c r="L85" s="820"/>
      <c r="M85" s="820"/>
      <c r="N85" s="820"/>
      <c r="O85" s="820"/>
      <c r="P85" s="820"/>
      <c r="Q85" s="820"/>
      <c r="R85" s="820"/>
      <c r="S85" s="820"/>
      <c r="T85" s="820"/>
      <c r="U85" s="821"/>
      <c r="V85" s="179"/>
    </row>
    <row r="86" spans="1:24" ht="14.1"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4.1"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4.1"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4.1"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4.1"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4.1"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4.1"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4.1"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494"/>
      <c r="E96" s="497"/>
      <c r="F96" s="819" t="str">
        <f>IF(COUNTA(表紙!F120)=1,+表紙!F120,"")</f>
        <v>１.分別可能な現場については、可能な限り全ての産業廃棄物の分別を実施する。
２.石綿含有産業廃棄物は他の産業廃棄物と分けて分別を実施する。</v>
      </c>
      <c r="G96" s="820"/>
      <c r="H96" s="820"/>
      <c r="I96" s="820"/>
      <c r="J96" s="820"/>
      <c r="K96" s="820"/>
      <c r="L96" s="820"/>
      <c r="M96" s="820"/>
      <c r="N96" s="820"/>
      <c r="O96" s="820"/>
      <c r="P96" s="820"/>
      <c r="Q96" s="820"/>
      <c r="R96" s="820"/>
      <c r="S96" s="820"/>
      <c r="T96" s="820"/>
      <c r="U96" s="821"/>
      <c r="V96" s="179"/>
    </row>
    <row r="97" spans="3:24" ht="14.1"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4.1"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4.1"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4.1"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494"/>
      <c r="E102" s="497"/>
      <c r="F102" s="839" t="str">
        <f>IF(COUNTA(表紙!F126)=1,+表紙!F126,"")</f>
        <v>これまでと同様に、可能な限り全ての産業廃棄物を分別して回収する。</v>
      </c>
      <c r="G102" s="840"/>
      <c r="H102" s="840"/>
      <c r="I102" s="840"/>
      <c r="J102" s="840"/>
      <c r="K102" s="840"/>
      <c r="L102" s="840"/>
      <c r="M102" s="840"/>
      <c r="N102" s="840"/>
      <c r="O102" s="840"/>
      <c r="P102" s="840"/>
      <c r="Q102" s="840"/>
      <c r="R102" s="840"/>
      <c r="S102" s="840"/>
      <c r="T102" s="840"/>
      <c r="U102" s="841"/>
      <c r="V102" s="179"/>
    </row>
    <row r="103" spans="3:24" ht="14.1"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4.1"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4.1"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4.1"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4.1"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4.1"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4.1"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4.1"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4.1"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4.1"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4.1"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4.1"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4.1"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4.1"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4.1"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4.1"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4.1"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4.1"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4.1"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4.1"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4.1"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8.1"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4.1"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4.1"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4.1"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4.1"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4.1"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4.1"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4.1"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4.1"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4.1"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8.1"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4.1"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4.1"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4.1"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4.1"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4.1"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4.1"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4.1"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4.1"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4.1"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4.1"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4.1"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4.1"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4.1"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4.1"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4.1"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4.1"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4.1"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4.1"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4.1"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4.1"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4.1"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4.1"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4.1"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4.1"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494"/>
      <c r="E184" s="497"/>
      <c r="F184" s="511" t="s">
        <v>267</v>
      </c>
      <c r="G184" s="512"/>
      <c r="H184" s="512"/>
      <c r="I184" s="512"/>
      <c r="J184" s="512"/>
      <c r="K184" s="838">
        <f>+表紙!K208</f>
        <v>1691.0000000000002</v>
      </c>
      <c r="L184" s="838"/>
      <c r="M184" s="838"/>
      <c r="N184" s="838"/>
      <c r="O184" s="838"/>
      <c r="P184" s="198" t="s">
        <v>13</v>
      </c>
      <c r="Q184" s="828" t="s">
        <v>293</v>
      </c>
      <c r="R184" s="829"/>
      <c r="S184" s="829"/>
      <c r="T184" s="829"/>
      <c r="U184" s="830"/>
      <c r="V184" s="292"/>
      <c r="W184" s="292"/>
      <c r="X184" s="179"/>
    </row>
    <row r="185" spans="3:24" ht="43.35" customHeight="1" x14ac:dyDescent="0.15">
      <c r="C185" s="195"/>
      <c r="D185" s="494"/>
      <c r="E185" s="497"/>
      <c r="F185" s="263"/>
      <c r="G185" s="505" t="s">
        <v>223</v>
      </c>
      <c r="H185" s="506"/>
      <c r="I185" s="506"/>
      <c r="J185" s="506"/>
      <c r="K185" s="838">
        <f>+表紙!K209</f>
        <v>103.1</v>
      </c>
      <c r="L185" s="838"/>
      <c r="M185" s="838"/>
      <c r="N185" s="838"/>
      <c r="O185" s="838"/>
      <c r="P185" s="346" t="s">
        <v>13</v>
      </c>
      <c r="Q185" s="831"/>
      <c r="R185" s="832"/>
      <c r="S185" s="832"/>
      <c r="T185" s="832"/>
      <c r="U185" s="833"/>
      <c r="V185" s="292"/>
      <c r="W185" s="292"/>
      <c r="X185" s="179"/>
    </row>
    <row r="186" spans="3:24" ht="43.35" customHeight="1" x14ac:dyDescent="0.15">
      <c r="C186" s="195"/>
      <c r="D186" s="494"/>
      <c r="E186" s="497"/>
      <c r="F186" s="263"/>
      <c r="G186" s="505" t="s">
        <v>224</v>
      </c>
      <c r="H186" s="506"/>
      <c r="I186" s="506"/>
      <c r="J186" s="506"/>
      <c r="K186" s="838">
        <f>+表紙!K210</f>
        <v>64.099999999999994</v>
      </c>
      <c r="L186" s="838"/>
      <c r="M186" s="838"/>
      <c r="N186" s="838"/>
      <c r="O186" s="838"/>
      <c r="P186" s="346" t="s">
        <v>13</v>
      </c>
      <c r="Q186" s="831"/>
      <c r="R186" s="832"/>
      <c r="S186" s="832"/>
      <c r="T186" s="832"/>
      <c r="U186" s="833"/>
      <c r="V186" s="292"/>
      <c r="W186" s="292"/>
      <c r="X186" s="179"/>
    </row>
    <row r="187" spans="3:24" ht="43.3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35" customHeight="1" x14ac:dyDescent="0.15">
      <c r="C188" s="195"/>
      <c r="D188" s="494"/>
      <c r="E188" s="497"/>
      <c r="F188" s="264"/>
      <c r="G188" s="505" t="s">
        <v>409</v>
      </c>
      <c r="H188" s="506"/>
      <c r="I188" s="506"/>
      <c r="J188" s="506"/>
      <c r="K188" s="838">
        <f>+表紙!K212</f>
        <v>44.3</v>
      </c>
      <c r="L188" s="838"/>
      <c r="M188" s="838"/>
      <c r="N188" s="838"/>
      <c r="O188" s="838"/>
      <c r="P188" s="346" t="s">
        <v>13</v>
      </c>
      <c r="Q188" s="834"/>
      <c r="R188" s="835"/>
      <c r="S188" s="835"/>
      <c r="T188" s="835"/>
      <c r="U188" s="836"/>
      <c r="V188" s="292"/>
      <c r="W188" s="292"/>
      <c r="X188" s="179"/>
    </row>
    <row r="189" spans="3:24" ht="14.1"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494"/>
      <c r="E190" s="497"/>
      <c r="F190" s="819" t="str">
        <f>IF(COUNTA(表紙!F214)=1,+表紙!F214,"")</f>
        <v>１.委託基準を遵守し、産業廃棄物を適正に処理できる業者を選択している。
２.再生事業者登録をした業者に金属スクラップ等のリサイクル処理を委託し、
　 産業廃棄物の減量化を図っている。
３.建設副産物の適正処理･リサイクルマニュアルを作成し､社内に周知している。
４.委託先産業廃棄物中間処理場の処理状況について､現地確認等を実施している。
５.産業廃棄物の適正処理に関する社内教育を実施している。</v>
      </c>
      <c r="G190" s="820"/>
      <c r="H190" s="820"/>
      <c r="I190" s="820"/>
      <c r="J190" s="820"/>
      <c r="K190" s="820"/>
      <c r="L190" s="820"/>
      <c r="M190" s="820"/>
      <c r="N190" s="820"/>
      <c r="O190" s="820"/>
      <c r="P190" s="820"/>
      <c r="Q190" s="820"/>
      <c r="R190" s="820"/>
      <c r="S190" s="820"/>
      <c r="T190" s="820"/>
      <c r="U190" s="821"/>
      <c r="V190" s="164"/>
    </row>
    <row r="191" spans="3:24" ht="14.1"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4.1"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4.1"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4.1"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4.1"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4.1"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4.1"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4.1"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1522.0000000000002</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92.800000000000011</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57.7</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39.9</v>
      </c>
      <c r="L205" s="838"/>
      <c r="M205" s="838"/>
      <c r="N205" s="838"/>
      <c r="O205" s="838"/>
      <c r="P205" s="346" t="s">
        <v>13</v>
      </c>
      <c r="Q205" s="834"/>
      <c r="R205" s="835"/>
      <c r="S205" s="835"/>
      <c r="T205" s="835"/>
      <c r="U205" s="836"/>
      <c r="V205" s="98"/>
      <c r="W205" s="98"/>
      <c r="X205" s="179"/>
    </row>
    <row r="206" spans="3:24" ht="14.1"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494"/>
      <c r="E207" s="497"/>
      <c r="F207" s="819" t="str">
        <f>IF(COUNTA(表紙!F231)=1,+表紙!F231,"")</f>
        <v>上記の取り組みを継続し、更に社員への周知、教育を徹底していく。</v>
      </c>
      <c r="G207" s="820"/>
      <c r="H207" s="820"/>
      <c r="I207" s="820"/>
      <c r="J207" s="820"/>
      <c r="K207" s="820"/>
      <c r="L207" s="820"/>
      <c r="M207" s="820"/>
      <c r="N207" s="820"/>
      <c r="O207" s="820"/>
      <c r="P207" s="820"/>
      <c r="Q207" s="820"/>
      <c r="R207" s="820"/>
      <c r="S207" s="820"/>
      <c r="T207" s="820"/>
      <c r="U207" s="821"/>
      <c r="V207" s="179"/>
    </row>
    <row r="208" spans="3:24" ht="14.1"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4.1"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4.1"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4.1"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4.1"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4.1"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4.1"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4.1"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1.1"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1.1"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349999999999994"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1.1"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9"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2.2999999999999998</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2.2999999999999998</v>
      </c>
      <c r="P27" s="718"/>
      <c r="Q27" s="718"/>
      <c r="R27" s="718"/>
      <c r="S27" s="49" t="s">
        <v>38</v>
      </c>
      <c r="T27" s="70"/>
      <c r="U27" s="70"/>
      <c r="X27" s="68" t="s">
        <v>39</v>
      </c>
      <c r="Y27" s="71"/>
      <c r="AG27" s="58"/>
      <c r="AH27" s="58"/>
      <c r="AI27" s="58"/>
      <c r="AJ27" s="58"/>
      <c r="AK27" s="668">
        <f>+AG18+O27</f>
        <v>2.2999999999999998</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2.6</v>
      </c>
      <c r="G29" s="674"/>
      <c r="H29" s="214" t="s">
        <v>198</v>
      </c>
      <c r="L29" s="682"/>
      <c r="O29" s="61"/>
      <c r="P29" s="148"/>
      <c r="Q29" s="56" t="s">
        <v>183</v>
      </c>
      <c r="R29" s="679" t="s">
        <v>33</v>
      </c>
      <c r="S29" s="721"/>
      <c r="T29" s="721"/>
      <c r="U29" s="722"/>
      <c r="V29" s="53"/>
      <c r="W29" s="72"/>
      <c r="X29" s="726" t="s">
        <v>315</v>
      </c>
      <c r="Y29" s="727"/>
      <c r="Z29" s="670">
        <v>1.3</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0.8</v>
      </c>
      <c r="G30" s="674"/>
      <c r="H30" s="214" t="s">
        <v>198</v>
      </c>
      <c r="L30" s="682"/>
      <c r="O30" s="61"/>
      <c r="Q30" s="684">
        <f>+ROUND(Z28,1)+ROUND(Z29,1)+ROUND(Z30,1)</f>
        <v>2.2999999999999998</v>
      </c>
      <c r="R30" s="718"/>
      <c r="S30" s="718"/>
      <c r="T30" s="718"/>
      <c r="U30" s="49" t="s">
        <v>16</v>
      </c>
      <c r="X30" s="726" t="s">
        <v>186</v>
      </c>
      <c r="Y30" s="727"/>
      <c r="Z30" s="670"/>
      <c r="AA30" s="671"/>
      <c r="AB30" s="671"/>
      <c r="AC30" s="671"/>
      <c r="AD30" s="671"/>
      <c r="AE30" s="49" t="s">
        <v>13</v>
      </c>
      <c r="AK30" s="655">
        <v>0.7</v>
      </c>
      <c r="AL30" s="656"/>
      <c r="AM30" s="656"/>
      <c r="AN30" s="656"/>
      <c r="AO30" s="57" t="s">
        <v>13</v>
      </c>
      <c r="AR30" s="667"/>
      <c r="AS30" s="664"/>
      <c r="AT30" s="664"/>
      <c r="AU30" s="665"/>
    </row>
    <row r="31" spans="2:48" ht="27" customHeight="1" thickTop="1" thickBot="1" x14ac:dyDescent="0.2">
      <c r="B31" s="690" t="s">
        <v>375</v>
      </c>
      <c r="C31" s="679"/>
      <c r="D31" s="679"/>
      <c r="E31" s="680"/>
      <c r="F31" s="673">
        <v>1.1000000000000001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9"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2"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2"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430.6</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478.4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430.6</v>
      </c>
      <c r="P27" s="718"/>
      <c r="Q27" s="718"/>
      <c r="R27" s="718"/>
      <c r="S27" s="49" t="s">
        <v>38</v>
      </c>
      <c r="T27" s="70"/>
      <c r="U27" s="70"/>
      <c r="X27" s="68" t="s">
        <v>39</v>
      </c>
      <c r="Y27" s="71"/>
      <c r="AG27" s="58"/>
      <c r="AH27" s="58"/>
      <c r="AI27" s="58"/>
      <c r="AJ27" s="58"/>
      <c r="AK27" s="668">
        <f>+AG18+O27</f>
        <v>430.6</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478.4</v>
      </c>
      <c r="G29" s="674"/>
      <c r="H29" s="214" t="s">
        <v>198</v>
      </c>
      <c r="L29" s="682"/>
      <c r="O29" s="61"/>
      <c r="P29" s="148"/>
      <c r="Q29" s="56" t="s">
        <v>183</v>
      </c>
      <c r="R29" s="679" t="s">
        <v>33</v>
      </c>
      <c r="S29" s="721"/>
      <c r="T29" s="721"/>
      <c r="U29" s="722"/>
      <c r="V29" s="53"/>
      <c r="W29" s="72"/>
      <c r="X29" s="726" t="s">
        <v>315</v>
      </c>
      <c r="Y29" s="727"/>
      <c r="Z29" s="670">
        <v>413.6</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18.899999999999999</v>
      </c>
      <c r="G30" s="674"/>
      <c r="H30" s="214" t="s">
        <v>198</v>
      </c>
      <c r="L30" s="682"/>
      <c r="O30" s="61"/>
      <c r="Q30" s="684">
        <f>+ROUND(Z28,1)+ROUND(Z29,1)+ROUND(Z30,1)</f>
        <v>413.6</v>
      </c>
      <c r="R30" s="718"/>
      <c r="S30" s="718"/>
      <c r="T30" s="718"/>
      <c r="U30" s="49" t="s">
        <v>16</v>
      </c>
      <c r="X30" s="726" t="s">
        <v>186</v>
      </c>
      <c r="Y30" s="727"/>
      <c r="Z30" s="670"/>
      <c r="AA30" s="671"/>
      <c r="AB30" s="671"/>
      <c r="AC30" s="671"/>
      <c r="AD30" s="671"/>
      <c r="AE30" s="49" t="s">
        <v>13</v>
      </c>
      <c r="AK30" s="655">
        <v>17</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17</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9"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13.4</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14.9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13.4</v>
      </c>
      <c r="P27" s="718"/>
      <c r="Q27" s="718"/>
      <c r="R27" s="718"/>
      <c r="S27" s="49" t="s">
        <v>38</v>
      </c>
      <c r="T27" s="70"/>
      <c r="U27" s="70"/>
      <c r="X27" s="68" t="s">
        <v>39</v>
      </c>
      <c r="Y27" s="71"/>
      <c r="AG27" s="58"/>
      <c r="AH27" s="58"/>
      <c r="AI27" s="58"/>
      <c r="AJ27" s="58"/>
      <c r="AK27" s="668">
        <f>+AG18+O27</f>
        <v>13.4</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14.9</v>
      </c>
      <c r="G29" s="674"/>
      <c r="H29" s="214" t="s">
        <v>198</v>
      </c>
      <c r="L29" s="682"/>
      <c r="O29" s="61"/>
      <c r="P29" s="148"/>
      <c r="Q29" s="56" t="s">
        <v>183</v>
      </c>
      <c r="R29" s="679" t="s">
        <v>33</v>
      </c>
      <c r="S29" s="721"/>
      <c r="T29" s="721"/>
      <c r="U29" s="722"/>
      <c r="V29" s="53"/>
      <c r="W29" s="72"/>
      <c r="X29" s="726" t="s">
        <v>315</v>
      </c>
      <c r="Y29" s="727"/>
      <c r="Z29" s="670">
        <v>13.4</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13.4</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13.4</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14.9</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9"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新菱冷熱工業株式会社 都市環境事業部</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26.5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29.4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26.5</v>
      </c>
      <c r="P27" s="718"/>
      <c r="Q27" s="718"/>
      <c r="R27" s="718"/>
      <c r="S27" s="49" t="s">
        <v>38</v>
      </c>
      <c r="T27" s="70"/>
      <c r="U27" s="70"/>
      <c r="X27" s="68" t="s">
        <v>39</v>
      </c>
      <c r="Y27" s="71"/>
      <c r="AG27" s="58"/>
      <c r="AH27" s="58"/>
      <c r="AI27" s="58"/>
      <c r="AJ27" s="58"/>
      <c r="AK27" s="668">
        <f>+AG18+O27</f>
        <v>26.5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29.4</v>
      </c>
      <c r="G29" s="674"/>
      <c r="H29" s="214" t="s">
        <v>198</v>
      </c>
      <c r="L29" s="682"/>
      <c r="O29" s="61"/>
      <c r="P29" s="148"/>
      <c r="Q29" s="56" t="s">
        <v>183</v>
      </c>
      <c r="R29" s="679" t="s">
        <v>33</v>
      </c>
      <c r="S29" s="721"/>
      <c r="T29" s="721"/>
      <c r="U29" s="722"/>
      <c r="V29" s="53"/>
      <c r="W29" s="72"/>
      <c r="X29" s="726" t="s">
        <v>315</v>
      </c>
      <c r="Y29" s="727"/>
      <c r="Z29" s="670">
        <v>26.5</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26.5</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26.5</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29.4</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2024-06-19T07:51:58Z</dcterms:created>
  <dcterms:modified xsi:type="dcterms:W3CDTF">2024-06-19T07:51:58Z</dcterms:modified>
</cp:coreProperties>
</file>