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G55" i="94" s="1"/>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<sst xmlns="http://schemas.openxmlformats.org/spreadsheetml/2006/main" count="3275" uniqueCount="459">
  <si>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</si>
  <si>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</si>
  <si>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</si>
  <si>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</si>
  <si>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</si>
  <si>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</si>
  <si>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</si>
  <si>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</si>
  <si>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</si>
  <si>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</si>
  <si>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</si>
  <si>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</si>
  <si>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</si>
  <si>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</si>
  <si>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</si>
  <si>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</si>
  <si>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</si>
  <si>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</si>
  <si>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</si>
  <si>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</si>
  <si>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</si>
  <si>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</si>
  <si>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</si>
  <si>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</si>
  <si>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</si>
  <si>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</si>
  <si>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</si>
  <si>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</si>
  <si>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</si>
  <si>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</si>
  <si>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</si>
  <si>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</si>
  <si>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</si>
  <si>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</si>
  <si>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</si>
  <si>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</si>
  <si>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</si>
  <si>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</si>
  <si>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</si>
  <si>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</si>
  <si>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</si>
  <si>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</si>
  <si>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</si>
  <si>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</si>
  <si>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</si>
  <si>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</si>
  <si>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</si>
  <si>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</si>
  <si>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</si>
  <si>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</si>
  <si>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</si>
  <si>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</si>
  <si>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</si>
  <si>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</si>
  <si>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</si>
  <si>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</si>
  <si>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</si>
  <si>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</si>
  <si>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</si>
  <si>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</si>
  <si>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</si>
  <si>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</si>
  <si>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</si>
  <si>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</si>
  <si>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</si>
  <si>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</si>
  <si>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</si>
  <si>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</si>
  <si>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</si>
  <si>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</si>
  <si>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</si>
  <si>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</si>
  <si>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</si>
  <si>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</si>
  <si>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</si>
  <si>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</si>
  <si>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</si>
  <si>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</si>
  <si>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</si>
  <si>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</si>
  <si>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</si>
  <si>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</si>
  <si>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</si>
  <si>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</si>
  <si>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</si>
  <si>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</si>
  <si>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</si>
  <si>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</si>
  <si>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</si>
  <si>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</si>
  <si>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</si>
  <si>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</si>
  <si>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</si>
  <si>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</si>
  <si>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</si>
  <si>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</si>
  <si>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</si>
  <si>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</si>
  <si>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</si>
  <si>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</si>
  <si>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</si>
  <si>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</si>
  <si>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</si>
  <si>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</si>
  <si>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</si>
  <si>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</si>
  <si>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</si>
  <si>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</si>
  <si>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</si>
  <si>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</si>
  <si>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</si>
  <si>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</si>
  <si>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</si>
  <si>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</si>
  <si>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</si>
  <si>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</si>
  <si>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</si>
  <si>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</si>
  <si>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</si>
  <si>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</si>
  <si>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</si>
  <si>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</si>
  <si>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</si>
  <si>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</si>
  <si>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</si>
  <si>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</si>
  <si>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</si>
  <si>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</si>
  <si>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</si>
  <si>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</si>
  <si>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</si>
  <si>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</si>
  <si>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</si>
  <si>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</si>
  <si>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</si>
  <si>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</si>
  <si>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</si>
  <si>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</si>
  <si>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</si>
  <si>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</si>
  <si>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</si>
  <si>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</si>
  <si>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</si>
  <si>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</si>
  <si>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</si>
  <si>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</si>
  <si>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</si>
  <si>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</si>
  <si>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</si>
  <si>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</si>
  <si>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</si>
  <si>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</si>
  <si>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</si>
  <si>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</si>
  <si>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</si>
  <si>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</si>
  <si>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</si>
  <si>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</si>
  <si>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</si>
  <si>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</si>
  <si>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</si>
  <si>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</si>
  <si>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</si>
  <si>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</si>
  <si>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</si>
  <si>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</si>
  <si>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</si>
  <si>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</si>
  <si>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</si>
  <si>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</si>
  <si>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</si>
  <si>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</si>
  <si>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</si>
  <si>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</si>
  <si>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</si>
  <si>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</si>
  <si>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</si>
  <si>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</si>
  <si>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</si>
  <si>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</si>
  <si>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</si>
  <si>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</si>
  <si>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</si>
  <si>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</si>
  <si>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</si>
  <si>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</si>
  <si>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</si>
  <si>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</si>
  <si>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</si>
  <si>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</si>
  <si>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</si>
  <si>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</si>
  <si>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</si>
  <si>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</si>
  <si>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</si>
  <si>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</si>
  <si>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</si>
  <si>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</si>
  <si>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</si>
  <si>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</si>
  <si>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</si>
  <si>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</si>
  <si>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</si>
  <si>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</si>
  <si>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</si>
  <si>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</si>
  <si>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</si>
  <si>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</si>
  <si>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</si>
  <si>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</si>
  <si>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</si>
  <si>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</si>
  <si>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</si>
  <si>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</si>
  <si>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</si>
  <si>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</si>
  <si>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</si>
  <si>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</si>
  <si>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</si>
  <si>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</si>
  <si>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</si>
  <si>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</si>
  <si>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</si>
  <si>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</si>
  <si>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</si>
  <si>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</si>
  <si>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</si>
  <si>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</si>
  <si>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</si>
  <si>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</si>
  <si>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</si>
  <si>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</si>
  <si>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</si>
  <si>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</si>
  <si>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</si>
  <si>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</si>
  <si>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</si>
  <si>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</si>
  <si>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</si>
  <si>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</si>
  <si>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</si>
  <si>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</si>
  <si>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</si>
  <si>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</si>
  <si>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</si>
  <si>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</si>
  <si>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</si>
  <si>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</si>
  <si>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</si>
  <si>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</si>
  <si>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</si>
  <si>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</si>
  <si>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</si>
  <si>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</si>
  <si>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</si>
  <si>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</si>
  <si>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</si>
  <si>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</si>
  <si>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</si>
  <si>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</si>
  <si>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</si>
  <si>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</si>
  <si>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</si>
  <si>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</si>
  <si>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</si>
  <si>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</si>
  <si>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</si>
  <si>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</si>
  <si>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</si>
  <si>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</si>
  <si>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</si>
  <si>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</si>
  <si>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</si>
  <si>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</si>
  <si>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</si>
  <si>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</si>
  <si>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</si>
  <si>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</si>
  <si>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</si>
  <si>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</si>
  <si>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</si>
  <si>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</si>
  <si>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</si>
  <si>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</si>
  <si>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</si>
  <si>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</si>
  <si>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</si>
  <si>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</si>
  <si>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</si>
  <si>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</si>
  <si>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</si>
  <si>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</si>
  <si>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</si>
  <si>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</si>
  <si>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</si>
  <si>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</si>
  <si>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</si>
  <si>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</si>
  <si>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</si>
  <si>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</si>
  <si>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</si>
  <si>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</si>
  <si>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</si>
  <si>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</si>
  <si>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</si>
  <si>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</si>
  <si>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</si>
  <si>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</si>
  <si>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</si>
  <si>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</si>
  <si>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</si>
  <si>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</si>
  <si>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</si>
  <si>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</si>
  <si>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</si>
  <si>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</si>
  <si>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</si>
  <si>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</si>
  <si>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</si>
  <si>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</si>
  <si>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</si>
  <si>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</si>
  <si>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</si>
  <si>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</si>
  <si>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</si>
  <si>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</si>
  <si>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</si>
  <si>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</si>
  <si>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</si>
  <si>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</si>
  <si>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</si>
  <si>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</si>
  <si>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</si>
  <si>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</si>
  <si>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</si>
  <si>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</si>
  <si>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</si>
  <si>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</si>
  <si>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</si>
  <si>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</si>
  <si>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</si>
  <si>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</si>
  <si>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</si>
  <si>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</si>
  <si>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</si>
  <si>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</si>
  <si>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</si>
  <si>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</si>
  <si>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</si>
  <si>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</si>
  <si>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</si>
  <si>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</si>
  <si>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</si>
  <si>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</si>
  <si>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</si>
  <si>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</si>
  <si>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</si>
  <si>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</si>
  <si>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</si>
  <si>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</si>
  <si>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</si>
  <si>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</si>
  <si>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</si>
  <si>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</si>
  <si>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</si>
  <si>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</si>
  <si>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</si>
  <si>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</si>
  <si>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</si>
  <si>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</si>
  <si>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</si>
  <si>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</si>
  <si>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</si>
  <si>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</si>
  <si>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</si>
  <si>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</si>
  <si>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</si>
  <si>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</si>
  <si>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</si>
  <si>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</si>
  <si>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</si>
  <si>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</si>
  <si>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</si>
  <si>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</si>
  <si>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</si>
  <si>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</si>
  <si>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</si>
  <si>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</si>
  <si>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</si>
  <si>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</si>
  <si>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</si>
  <si>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</si>
  <si>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</si>
  <si>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</si>
  <si>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</si>
  <si>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</si>
  <si>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</si>
  <si>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</si>
  <si>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</si>
  <si>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</si>
  <si>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</si>
  <si>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</si>
  <si>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</si>
  <si>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</si>
  <si>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</si>
  <si>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</si>
  <si>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</si>
  <si>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</si>
  <si>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</si>
  <si>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</si>
  <si>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</si>
  <si>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</si>
  <si>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</si>
  <si>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</si>
  <si>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</si>
  <si>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</si>
  <si>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</si>
  <si>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</si>
  <si>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</si>
  <si>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</si>
  <si>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</si>
  <si>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</si>
  <si>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</si>
  <si>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</si>
  <si>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</si>
  <si>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</si>
  <si>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</si>
  <si>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</si>
  <si>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</si>
  <si>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</si>
  <si>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</si>
  <si>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</si>
  <si>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</si>
  <si>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</si>
  <si>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</si>
  <si>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</si>
  <si>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</si>
  <si>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</si>
  <si>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</si>
  <si>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</si>
  <si>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</si>
  <si>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</si>
  <si>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</si>
  <si>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</si>
  <si>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</si>
  <si>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</si>
  <si>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</si>
  <si>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</si>
  <si>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</si>
  <si>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</si>
  <si>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</si>
  <si>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</si>
  <si>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川崎市川崎区南渡田町1-1</t>
    <phoneticPr fontId="3"/>
  </si>
  <si>
    <t>JFEコンフォーム株式会社
代表取締役　城戸　章</t>
    <phoneticPr fontId="3"/>
  </si>
  <si>
    <t>044-355-7221</t>
    <phoneticPr fontId="3"/>
  </si>
  <si>
    <t>JFEコンフォーム株式会社</t>
    <phoneticPr fontId="3"/>
  </si>
  <si>
    <t>川崎区南渡田町1-1</t>
    <phoneticPr fontId="3"/>
  </si>
  <si>
    <t>総合工事業</t>
    <rPh sb="0" eb="2">
      <t>ソウゴウ</t>
    </rPh>
    <rPh sb="2" eb="4">
      <t>コウジ</t>
    </rPh>
    <rPh sb="4" eb="5">
      <t>ギョウ</t>
    </rPh>
    <phoneticPr fontId="3"/>
  </si>
  <si>
    <t>83人</t>
    <rPh sb="2" eb="3">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</si>
</sst>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663065" y="2209800"/>
          <a:ext cx="584835" cy="63436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653540" y="2200275"/>
          <a:ext cx="590550" cy="63436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653540" y="2209800"/>
          <a:ext cx="590550" cy="63436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653540" y="2200275"/>
          <a:ext cx="590550" cy="63436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653540" y="2190750"/>
          <a:ext cx="590550" cy="62484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653540" y="2219325"/>
          <a:ext cx="590550" cy="63436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53540" y="2209800"/>
          <a:ext cx="590550" cy="63436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653540" y="2209800"/>
          <a:ext cx="590550" cy="63436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653540" y="2219325"/>
          <a:ext cx="590550" cy="63436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653540" y="2209800"/>
          <a:ext cx="590550" cy="63436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653540" y="2200275"/>
          <a:ext cx="590550" cy="63436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653540" y="2200275"/>
          <a:ext cx="590550" cy="63436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653540" y="2190750"/>
          <a:ext cx="590550" cy="63436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53540" y="2209800"/>
          <a:ext cx="590550" cy="63436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53540" y="2190750"/>
          <a:ext cx="590550" cy="63436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53540" y="2228850"/>
          <a:ext cx="590550" cy="62484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653540" y="2219325"/>
          <a:ext cx="590550" cy="63436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653540" y="2200275"/>
          <a:ext cx="590550" cy="63436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653540" y="2200275"/>
          <a:ext cx="590550" cy="63436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653540" y="2219325"/>
          <a:ext cx="590550" cy="63436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6.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8.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9.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0.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1.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12.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A24" zoomScaleNormal="100" zoomScaleSheetLayoutView="100" workbookViewId="0">
      <selection activeCell="J40" sqref="J40:O40"/>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451</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v>45471</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41</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452</v>
      </c>
      <c r="K39" s="570"/>
      <c r="L39" s="571"/>
      <c r="M39" s="571"/>
      <c r="N39" s="571"/>
      <c r="O39" s="572"/>
      <c r="Q39" s="24"/>
      <c r="R39" s="99"/>
    </row>
    <row r="40" spans="1:19" ht="26.25" customHeight="1" x14ac:dyDescent="0.15">
      <c r="C40" s="88"/>
      <c r="D40" s="28"/>
      <c r="E40" s="28"/>
      <c r="F40" s="28"/>
      <c r="G40" s="28"/>
      <c r="H40" s="29" t="s">
        <v>7</v>
      </c>
      <c r="I40" s="29"/>
      <c r="J40" s="570" t="s">
        <v>453</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454</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455</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3050</v>
      </c>
      <c r="N48" s="586"/>
      <c r="O48" s="587"/>
    </row>
    <row r="49" spans="3:21" ht="18" customHeight="1" x14ac:dyDescent="0.15">
      <c r="C49" s="564" t="s">
        <v>11</v>
      </c>
      <c r="D49" s="565"/>
      <c r="E49" s="566"/>
      <c r="F49" s="619" t="s">
        <v>456</v>
      </c>
      <c r="G49" s="620"/>
      <c r="H49" s="620"/>
      <c r="I49" s="620"/>
      <c r="J49" s="620"/>
      <c r="K49" s="620"/>
      <c r="L49" s="471" t="s">
        <v>172</v>
      </c>
      <c r="M49" s="474"/>
      <c r="N49" s="588" t="s">
        <v>454</v>
      </c>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117</v>
      </c>
      <c r="G52" s="519"/>
      <c r="H52" s="519"/>
      <c r="I52" s="519"/>
      <c r="J52" s="36" t="s">
        <v>47</v>
      </c>
      <c r="K52" s="36"/>
      <c r="L52" s="520" t="s">
        <v>457</v>
      </c>
      <c r="M52" s="520"/>
      <c r="N52" s="521"/>
      <c r="O52" s="522"/>
    </row>
    <row r="53" spans="3:21" ht="22.5" customHeight="1" x14ac:dyDescent="0.15">
      <c r="C53" s="361"/>
      <c r="D53" s="457" t="s">
        <v>19</v>
      </c>
      <c r="E53" s="478" t="s">
        <v>365</v>
      </c>
      <c r="F53" s="509" t="s">
        <v>366</v>
      </c>
      <c r="G53" s="510"/>
      <c r="H53" s="511"/>
      <c r="I53" s="509" t="s">
        <v>367</v>
      </c>
      <c r="J53" s="513"/>
      <c r="K53" s="523"/>
      <c r="L53" s="514"/>
      <c r="M53" s="515"/>
      <c r="N53" s="479" t="s">
        <v>368</v>
      </c>
      <c r="O53" s="480"/>
    </row>
    <row r="54" spans="3:21" ht="22.5" customHeight="1" x14ac:dyDescent="0.15">
      <c r="C54" s="361"/>
      <c r="D54" s="360"/>
      <c r="E54" s="481"/>
      <c r="F54" s="509" t="s">
        <v>369</v>
      </c>
      <c r="G54" s="510"/>
      <c r="H54" s="511"/>
      <c r="I54" s="512" t="s">
        <v>370</v>
      </c>
      <c r="J54" s="513"/>
      <c r="K54" s="513"/>
      <c r="L54" s="514">
        <v>2117</v>
      </c>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t="s">
        <v>458</v>
      </c>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1823.9</v>
      </c>
      <c r="I63" s="293" t="s">
        <v>4</v>
      </c>
      <c r="J63" s="542" t="s">
        <v>324</v>
      </c>
      <c r="K63" s="543"/>
      <c r="L63" s="544"/>
      <c r="M63" s="534" t="str">
        <f>+別紙!AA14</f>
        <v>0</v>
      </c>
      <c r="N63" s="535"/>
      <c r="O63" s="487" t="s">
        <v>4</v>
      </c>
      <c r="P63" s="177"/>
      <c r="Q63" s="140"/>
      <c r="R63" s="140"/>
      <c r="S63" s="140"/>
      <c r="T63" s="140"/>
      <c r="U63" s="140"/>
    </row>
    <row r="64" spans="3:21" ht="24.75" customHeight="1" x14ac:dyDescent="0.15">
      <c r="C64" s="559"/>
      <c r="D64" s="539" t="s">
        <v>301</v>
      </c>
      <c r="E64" s="540"/>
      <c r="F64" s="540"/>
      <c r="G64" s="541"/>
      <c r="H64" s="462" t="str">
        <f>+別紙!AA10</f>
        <v>0</v>
      </c>
      <c r="I64" s="293" t="s">
        <v>4</v>
      </c>
      <c r="J64" s="542" t="s">
        <v>305</v>
      </c>
      <c r="K64" s="543"/>
      <c r="L64" s="544"/>
      <c r="M64" s="534" t="str">
        <f>+別紙!AA15</f>
        <v>0</v>
      </c>
      <c r="N64" s="535"/>
      <c r="O64" s="37" t="s">
        <v>4</v>
      </c>
      <c r="P64" s="524"/>
      <c r="Q64" s="525"/>
      <c r="R64" s="525"/>
      <c r="S64" s="525"/>
    </row>
    <row r="65" spans="1:48" ht="24.75" customHeight="1" x14ac:dyDescent="0.15">
      <c r="C65" s="559"/>
      <c r="D65" s="539" t="s">
        <v>302</v>
      </c>
      <c r="E65" s="540"/>
      <c r="F65" s="540"/>
      <c r="G65" s="541"/>
      <c r="H65" s="462" t="str">
        <f>+別紙!AA11</f>
        <v>0</v>
      </c>
      <c r="I65" s="293" t="s">
        <v>4</v>
      </c>
      <c r="J65" s="536" t="s">
        <v>306</v>
      </c>
      <c r="K65" s="537"/>
      <c r="L65" s="538"/>
      <c r="M65" s="534" t="str">
        <f>+別紙!AA16</f>
        <v>0</v>
      </c>
      <c r="N65" s="535"/>
      <c r="O65" s="460" t="s">
        <v>4</v>
      </c>
      <c r="P65" s="175"/>
      <c r="Q65" s="176"/>
      <c r="R65" s="176"/>
      <c r="S65" s="176"/>
    </row>
    <row r="66" spans="1:48" ht="24.75" customHeight="1" x14ac:dyDescent="0.15">
      <c r="C66" s="488"/>
      <c r="D66" s="539" t="s">
        <v>303</v>
      </c>
      <c r="E66" s="540"/>
      <c r="F66" s="540"/>
      <c r="G66" s="541"/>
      <c r="H66" s="462" t="str">
        <f>+別紙!AA12</f>
        <v>0</v>
      </c>
      <c r="I66" s="293" t="s">
        <v>4</v>
      </c>
      <c r="J66" s="536" t="s">
        <v>387</v>
      </c>
      <c r="K66" s="537"/>
      <c r="L66" s="538"/>
      <c r="M66" s="534" t="str">
        <f>+別紙!AA17</f>
        <v>0</v>
      </c>
      <c r="N66" s="535"/>
      <c r="O66" s="460" t="s">
        <v>4</v>
      </c>
      <c r="P66" s="175"/>
      <c r="Q66" s="176"/>
      <c r="R66" s="176"/>
      <c r="S66" s="176"/>
    </row>
    <row r="67" spans="1:48" ht="24.75" customHeight="1" x14ac:dyDescent="0.15">
      <c r="C67" s="489"/>
      <c r="D67" s="539" t="s">
        <v>304</v>
      </c>
      <c r="E67" s="540"/>
      <c r="F67" s="540"/>
      <c r="G67" s="541"/>
      <c r="H67" s="462" t="str">
        <f>+別紙!AA13</f>
        <v>0</v>
      </c>
      <c r="I67" s="293" t="s">
        <v>4</v>
      </c>
      <c r="J67" s="536" t="s">
        <v>388</v>
      </c>
      <c r="K67" s="537"/>
      <c r="L67" s="538"/>
      <c r="M67" s="534" t="str">
        <f>+別紙!AA18</f>
        <v>0</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1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1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1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7.4</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8</v>
      </c>
      <c r="E24" s="700"/>
      <c r="F24" s="700"/>
      <c r="G24" s="212" t="s">
        <v>198</v>
      </c>
      <c r="H24" s="678">
        <f>+F12</f>
        <v>7.4</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7.4</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7.4</v>
      </c>
      <c r="Q27" s="683"/>
      <c r="R27" s="683"/>
      <c r="S27" s="683"/>
      <c r="T27" s="54" t="s">
        <v>38</v>
      </c>
      <c r="U27" s="74"/>
      <c r="V27" s="74"/>
      <c r="Y27" s="72" t="s">
        <v>39</v>
      </c>
      <c r="Z27" s="75"/>
      <c r="AH27" s="63"/>
      <c r="AI27" s="63"/>
      <c r="AJ27" s="63"/>
      <c r="AK27" s="63"/>
      <c r="AL27" s="646">
        <f>+AH18+P27</f>
        <v>7.4</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7.4</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7.4</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7.4</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7.4</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52.3</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6.2</v>
      </c>
      <c r="E24" s="700"/>
      <c r="F24" s="700"/>
      <c r="G24" s="212" t="s">
        <v>198</v>
      </c>
      <c r="H24" s="678">
        <f>+F12</f>
        <v>52.3</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52.3</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52.3</v>
      </c>
      <c r="Q27" s="683"/>
      <c r="R27" s="683"/>
      <c r="S27" s="683"/>
      <c r="T27" s="54" t="s">
        <v>38</v>
      </c>
      <c r="U27" s="74"/>
      <c r="V27" s="74"/>
      <c r="Y27" s="72" t="s">
        <v>39</v>
      </c>
      <c r="Z27" s="75"/>
      <c r="AH27" s="63"/>
      <c r="AI27" s="63"/>
      <c r="AJ27" s="63"/>
      <c r="AK27" s="63"/>
      <c r="AL27" s="646">
        <f>+AH18+P27</f>
        <v>52.3</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52.3</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52.3</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52.3</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52.3</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346.9</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1340</v>
      </c>
      <c r="E24" s="700"/>
      <c r="F24" s="700"/>
      <c r="G24" s="212" t="s">
        <v>198</v>
      </c>
      <c r="H24" s="678">
        <f>+F12</f>
        <v>346.9</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346.9</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346.9</v>
      </c>
      <c r="Q27" s="683"/>
      <c r="R27" s="683"/>
      <c r="S27" s="683"/>
      <c r="T27" s="54" t="s">
        <v>38</v>
      </c>
      <c r="U27" s="74"/>
      <c r="V27" s="74"/>
      <c r="Y27" s="72" t="s">
        <v>39</v>
      </c>
      <c r="Z27" s="75"/>
      <c r="AH27" s="63"/>
      <c r="AI27" s="63"/>
      <c r="AJ27" s="63"/>
      <c r="AK27" s="63"/>
      <c r="AL27" s="646">
        <f>+AH18+P27</f>
        <v>346.9</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346.9</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346.9</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346.9</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346.9</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election activeCell="Z7" sqref="Z7"/>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JFEコンフォーム株式会社</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0</v>
      </c>
      <c r="G12" s="647"/>
      <c r="H12" s="647"/>
      <c r="I12" s="62" t="s">
        <v>256</v>
      </c>
      <c r="J12" s="63"/>
      <c r="K12" s="64"/>
      <c r="L12" s="63"/>
      <c r="M12" s="652"/>
      <c r="N12" s="65"/>
      <c r="P12" s="632"/>
      <c r="Q12" s="650"/>
      <c r="R12" s="650"/>
      <c r="S12" s="650"/>
      <c r="T12" s="62" t="s">
        <v>22</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c r="G15" s="700"/>
      <c r="H15" s="700"/>
      <c r="I15" s="54" t="s">
        <v>256</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2"/>
    </row>
    <row r="18" spans="2:49" ht="24.75" customHeight="1" thickBot="1" x14ac:dyDescent="0.2">
      <c r="K18" s="66"/>
      <c r="L18" s="63"/>
      <c r="M18" s="652"/>
      <c r="N18" s="66"/>
      <c r="P18" s="632"/>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182</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2"/>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60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50</v>
      </c>
      <c r="E24" s="700"/>
      <c r="F24" s="700"/>
      <c r="G24" s="212" t="s">
        <v>198</v>
      </c>
      <c r="H24" s="678">
        <f>+F12</f>
        <v>60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60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60</v>
      </c>
      <c r="Q27" s="683"/>
      <c r="R27" s="683"/>
      <c r="S27" s="683"/>
      <c r="T27" s="54" t="s">
        <v>38</v>
      </c>
      <c r="U27" s="74"/>
      <c r="V27" s="74"/>
      <c r="Y27" s="72" t="s">
        <v>39</v>
      </c>
      <c r="Z27" s="75"/>
      <c r="AH27" s="63"/>
      <c r="AI27" s="63"/>
      <c r="AJ27" s="63"/>
      <c r="AK27" s="63"/>
      <c r="AL27" s="646">
        <f>+AH18+P27</f>
        <v>60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60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60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60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60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election activeCell="V9" sqref="V9"/>
    </sheetView>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JFEコンフォーム株式会社</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0</v>
      </c>
      <c r="H9" s="393">
        <f>IF(OR(ｲ.汚泥!D24&gt;0,ｲ.汚泥!D24&lt;0),ｲ.汚泥!D24,IF(H$19&gt;0,"0",0))</f>
        <v>380</v>
      </c>
      <c r="I9" s="393">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3.7</v>
      </c>
      <c r="M9" s="393">
        <f>IF(OR(ｷ.紙くず!D24&gt;0,ｷ.紙くず!D24&lt;0),ｷ.紙くず!D24,IF(M$19&gt;0,"0",0))</f>
        <v>6</v>
      </c>
      <c r="N9" s="393">
        <f>IF(OR(ｸ.木くず!D24&gt;0,ｸ.木くず!D24&lt;0),ｸ.木くず!D24,IF(N$19&gt;0,"0",0))</f>
        <v>30</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8</v>
      </c>
      <c r="T9" s="393">
        <f>IF(OR(ｾ.ｶﾞﾗｽ･ｺﾝｸﾘ･陶磁器くず!D24&gt;0,ｾ.ｶﾞﾗｽ･ｺﾝｸﾘ･陶磁器くず!D24&lt;0),ｾ.ｶﾞﾗｽ･ｺﾝｸﾘ･陶磁器くず!D24,IF(T$19&gt;0,"0",0))</f>
        <v>6.2</v>
      </c>
      <c r="U9" s="393">
        <f>IF(OR(ｿ.鉱さい!D24&gt;0,ｿ.鉱さい!D24&lt;0),ｿ.鉱さい!D24,IF(U$19&gt;0,"0",0))</f>
        <v>0</v>
      </c>
      <c r="V9" s="393">
        <f>IF(OR(ﾀ.がれき類!D24&gt;0,ﾀ.がれき類!D24&lt;0),ﾀ.がれき類!D24,IF(V$19&gt;0,"0",0))</f>
        <v>1340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50</v>
      </c>
      <c r="AA9" s="395">
        <f>IF(SUM(G9:Z9)&gt;0,SUM(G9:Z9),IF(AA$19&gt;0,"0",0))</f>
        <v>1823.9</v>
      </c>
    </row>
    <row r="10" spans="2:27" ht="24" customHeight="1" x14ac:dyDescent="0.15">
      <c r="B10" s="184" t="s">
        <v>352</v>
      </c>
      <c r="C10" s="779" t="s">
        <v>320</v>
      </c>
      <c r="D10" s="779"/>
      <c r="E10" s="779"/>
      <c r="F10" s="780"/>
      <c r="G10" s="396">
        <f>IF(OR(ｱ.燃え殻!D25&gt;0,ｱ.燃え殻!D25&lt;0),ｱ.燃え殻!D25,IF(G$19&gt;0,"0",0))</f>
        <v>0</v>
      </c>
      <c r="H10" s="396">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t="str">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81" t="s">
        <v>321</v>
      </c>
      <c r="D11" s="781"/>
      <c r="E11" s="781"/>
      <c r="F11" s="782"/>
      <c r="G11" s="399">
        <f>IF(OR(ｱ.燃え殻!D26&gt;0,ｱ.燃え殻!D26&lt;0),ｱ.燃え殻!D26,IF(G$19&gt;0,"0",0))</f>
        <v>0</v>
      </c>
      <c r="H11" s="399">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t="str">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81" t="s">
        <v>322</v>
      </c>
      <c r="D12" s="781"/>
      <c r="E12" s="781"/>
      <c r="F12" s="782"/>
      <c r="G12" s="399">
        <f>IF(OR(ｱ.燃え殻!D27&gt;0,ｱ.燃え殻!D27&lt;0),ｱ.燃え殻!D27,IF(G$19&gt;0,"0",0))</f>
        <v>0</v>
      </c>
      <c r="H12" s="399">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t="str">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83" t="s">
        <v>323</v>
      </c>
      <c r="D13" s="748"/>
      <c r="E13" s="748"/>
      <c r="F13" s="749"/>
      <c r="G13" s="399">
        <f>IF(OR(ｱ.燃え殻!D28&gt;0,ｱ.燃え殻!D28&lt;0),ｱ.燃え殻!D28,IF(G$19&gt;0,"0",0))</f>
        <v>0</v>
      </c>
      <c r="H13" s="399">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t="str">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81" t="s">
        <v>241</v>
      </c>
      <c r="D14" s="781"/>
      <c r="E14" s="781"/>
      <c r="F14" s="782"/>
      <c r="G14" s="399">
        <f>IF(OR(ｱ.燃え殻!D29&gt;0,ｱ.燃え殻!D29&lt;0),ｱ.燃え殻!D29,IF(G$19&gt;0,"0",0))</f>
        <v>0</v>
      </c>
      <c r="H14" s="399">
        <f>IF(OR(ｲ.汚泥!D29&gt;0,ｲ.汚泥!D29&lt;0),ｲ.汚泥!D29,IF(H$19&gt;0,"0",0))</f>
        <v>0</v>
      </c>
      <c r="I14" s="399">
        <f>IF(OR(ｳ.廃油!D29&gt;0,ｳ.廃油!D29&lt;0),ｳ.廃油!D29,IF(I$19&gt;0,"0",0))</f>
        <v>0</v>
      </c>
      <c r="J14" s="399">
        <f>IF(OR(ｴ.廃酸!$D29&gt;0,ｴ.廃酸!$D29&lt;0),ｴ.廃酸!D29,IF(J$19&gt;0,"0",0))</f>
        <v>0</v>
      </c>
      <c r="K14" s="399">
        <f>IF(OR(ｵ.廃ｱﾙｶﾘ!$D29&gt;0,ｵ.廃ｱﾙｶﾘ!$D29&lt;0),ｵ.廃ｱﾙｶﾘ!D29,IF(K$19&gt;0,"0",0))</f>
        <v>0</v>
      </c>
      <c r="L14" s="399" t="str">
        <f>IF(OR(ｶ.廃ﾌﾟﾗ類!D29&gt;0,ｶ.廃ﾌﾟﾗ類!D29&lt;0),ｶ.廃ﾌﾟﾗ類!D29,IF(L$19&gt;0,"0",0))</f>
        <v>0</v>
      </c>
      <c r="M14" s="399" t="str">
        <f>IF(OR(ｷ.紙くず!D29&gt;0,ｷ.紙くず!D29&lt;0),ｷ.紙くず!D29,IF(M$19&gt;0,"0",0))</f>
        <v>0</v>
      </c>
      <c r="N14" s="399" t="str">
        <f>IF(OR(ｸ.木くず!D29&gt;0,ｸ.木くず!D29&lt;0),ｸ.木くず!D29,IF(N$19&gt;0,"0",0))</f>
        <v>0</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t="str">
        <f>IF(OR(ｽ.金属くず!D29&gt;0,ｽ.金属くず!D29&lt;0),ｽ.金属くず!D29,IF(S$19&gt;0,"0",0))</f>
        <v>0</v>
      </c>
      <c r="T14" s="399" t="str">
        <f>IF(OR(ｾ.ｶﾞﾗｽ･ｺﾝｸﾘ･陶磁器くず!D29&gt;0,ｾ.ｶﾞﾗｽ･ｺﾝｸﾘ･陶磁器くず!D29&lt;0),ｾ.ｶﾞﾗｽ･ｺﾝｸﾘ･陶磁器くず!D29,IF(T$19&gt;0,"0",0))</f>
        <v>0</v>
      </c>
      <c r="U14" s="399">
        <f>IF(OR(ｿ.鉱さい!D29&gt;0,ｿ.鉱さい!D29&lt;0),ｿ.鉱さい!D29,IF(U$19&gt;0,"0",0))</f>
        <v>0</v>
      </c>
      <c r="V14" s="399" t="str">
        <f>IF(OR(ﾀ.がれき類!D29&gt;0,ﾀ.がれき類!D29&lt;0),ﾀ.がれき類!D29,IF(V$19&gt;0,"0",0))</f>
        <v>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t="str">
        <f>IF(OR(ﾄ.混合廃棄物その他!D29&gt;0,ﾄ.混合廃棄物その他!D29&lt;0),ﾄ.混合廃棄物その他!D29,IF(Z$19&gt;0,"0",0))</f>
        <v>0</v>
      </c>
      <c r="AA14" s="401" t="str">
        <f t="shared" si="0"/>
        <v>0</v>
      </c>
    </row>
    <row r="15" spans="2:27" ht="24" customHeight="1" x14ac:dyDescent="0.15">
      <c r="B15" s="184" t="s">
        <v>244</v>
      </c>
      <c r="C15" s="781" t="s">
        <v>242</v>
      </c>
      <c r="D15" s="781"/>
      <c r="E15" s="781"/>
      <c r="F15" s="782"/>
      <c r="G15" s="399">
        <f>IF(OR(ｱ.燃え殻!D30&gt;0,ｱ.燃え殻!D30&lt;0),ｱ.燃え殻!D30,IF(G$19&gt;0,"0",0))</f>
        <v>0</v>
      </c>
      <c r="H15" s="399">
        <f>IF(OR(ｲ.汚泥!D30&gt;0,ｲ.汚泥!D30&lt;0),ｲ.汚泥!D30,IF(H$19&gt;0,"0",0))</f>
        <v>0</v>
      </c>
      <c r="I15" s="399">
        <f>IF(OR(ｳ.廃油!D30&gt;0,ｳ.廃油!D30&lt;0),ｳ.廃油!D30,IF(I$19&gt;0,"0",0))</f>
        <v>0</v>
      </c>
      <c r="J15" s="399">
        <f>IF(OR(ｴ.廃酸!$D30&gt;0,ｴ.廃酸!$D30&lt;0),ｴ.廃酸!D30,IF(J$19&gt;0,"0",0))</f>
        <v>0</v>
      </c>
      <c r="K15" s="399">
        <f>IF(OR(ｵ.廃ｱﾙｶﾘ!$D30&gt;0,ｵ.廃ｱﾙｶﾘ!$D30&lt;0),ｵ.廃ｱﾙｶﾘ!D30,IF(K$19&gt;0,"0",0))</f>
        <v>0</v>
      </c>
      <c r="L15" s="399" t="str">
        <f>IF(OR(ｶ.廃ﾌﾟﾗ類!D30&gt;0,ｶ.廃ﾌﾟﾗ類!D30&lt;0),ｶ.廃ﾌﾟﾗ類!D30,IF(L$19&gt;0,"0",0))</f>
        <v>0</v>
      </c>
      <c r="M15" s="399" t="str">
        <f>IF(OR(ｷ.紙くず!D30&gt;0,ｷ.紙くず!D30&lt;0),ｷ.紙くず!D30,IF(M$19&gt;0,"0",0))</f>
        <v>0</v>
      </c>
      <c r="N15" s="399" t="str">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t="str">
        <f>IF(OR(ｾ.ｶﾞﾗｽ･ｺﾝｸﾘ･陶磁器くず!D30&gt;0,ｾ.ｶﾞﾗｽ･ｺﾝｸﾘ･陶磁器くず!D30&lt;0),ｾ.ｶﾞﾗｽ･ｺﾝｸﾘ･陶磁器くず!D30,IF(T$19&gt;0,"0",0))</f>
        <v>0</v>
      </c>
      <c r="U15" s="399">
        <f>IF(OR(ｿ.鉱さい!D30&gt;0,ｿ.鉱さい!D30&lt;0),ｿ.鉱さい!D30,IF(U$19&gt;0,"0",0))</f>
        <v>0</v>
      </c>
      <c r="V15" s="399" t="str">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t="str">
        <f>IF(OR(ﾄ.混合廃棄物その他!D30&gt;0,ﾄ.混合廃棄物その他!D30&lt;0),ﾄ.混合廃棄物その他!D30,IF(Z$19&gt;0,"0",0))</f>
        <v>0</v>
      </c>
      <c r="AA15" s="401" t="str">
        <f t="shared" si="0"/>
        <v>0</v>
      </c>
    </row>
    <row r="16" spans="2:27" ht="24" customHeight="1" x14ac:dyDescent="0.15">
      <c r="B16" s="184" t="s">
        <v>245</v>
      </c>
      <c r="C16" s="781" t="s">
        <v>243</v>
      </c>
      <c r="D16" s="781"/>
      <c r="E16" s="781"/>
      <c r="F16" s="782"/>
      <c r="G16" s="399">
        <f>IF(OR(ｱ.燃え殻!D31&gt;0,ｱ.燃え殻!D31&lt;0),ｱ.燃え殻!D31,IF(G$19&gt;0,"0",0))</f>
        <v>0</v>
      </c>
      <c r="H16" s="399">
        <f>IF(OR(ｲ.汚泥!D31&gt;0,ｲ.汚泥!D31&lt;0),ｲ.汚泥!D31,IF(H$19&gt;0,"0",0))</f>
        <v>0</v>
      </c>
      <c r="I16" s="399">
        <f>IF(OR(ｳ.廃油!D31&gt;0,ｳ.廃油!D31&lt;0),ｳ.廃油!D31,IF(I$19&gt;0,"0",0))</f>
        <v>0</v>
      </c>
      <c r="J16" s="399">
        <f>IF(OR(ｴ.廃酸!$D31&gt;0,ｴ.廃酸!$D31&lt;0),ｴ.廃酸!D31,IF(J$19&gt;0,"0",0))</f>
        <v>0</v>
      </c>
      <c r="K16" s="399">
        <f>IF(OR(ｵ.廃ｱﾙｶﾘ!$D31&gt;0,ｵ.廃ｱﾙｶﾘ!$D31&lt;0),ｵ.廃ｱﾙｶﾘ!D31,IF(K$19&gt;0,"0",0))</f>
        <v>0</v>
      </c>
      <c r="L16" s="399" t="str">
        <f>IF(OR(ｶ.廃ﾌﾟﾗ類!D31&gt;0,ｶ.廃ﾌﾟﾗ類!D31&lt;0),ｶ.廃ﾌﾟﾗ類!D31,IF(L$19&gt;0,"0",0))</f>
        <v>0</v>
      </c>
      <c r="M16" s="399" t="str">
        <f>IF(OR(ｷ.紙くず!D31&gt;0,ｷ.紙くず!D31&lt;0),ｷ.紙くず!D31,IF(M$19&gt;0,"0",0))</f>
        <v>0</v>
      </c>
      <c r="N16" s="399" t="str">
        <f>IF(OR(ｸ.木くず!D31&gt;0,ｸ.木くず!D31&lt;0),ｸ.木くず!D31,IF(N$19&gt;0,"0",0))</f>
        <v>0</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t="str">
        <f>IF(OR(ｽ.金属くず!D31&gt;0,ｽ.金属くず!D31&lt;0),ｽ.金属くず!D31,IF(S$19&gt;0,"0",0))</f>
        <v>0</v>
      </c>
      <c r="T16" s="399" t="str">
        <f>IF(OR(ｾ.ｶﾞﾗｽ･ｺﾝｸﾘ･陶磁器くず!D31&gt;0,ｾ.ｶﾞﾗｽ･ｺﾝｸﾘ･陶磁器くず!D31&lt;0),ｾ.ｶﾞﾗｽ･ｺﾝｸﾘ･陶磁器くず!D31,IF(T$19&gt;0,"0",0))</f>
        <v>0</v>
      </c>
      <c r="U16" s="399">
        <f>IF(OR(ｿ.鉱さい!D31&gt;0,ｿ.鉱さい!D31&lt;0),ｿ.鉱さい!D31,IF(U$19&gt;0,"0",0))</f>
        <v>0</v>
      </c>
      <c r="V16" s="399" t="str">
        <f>IF(OR(ﾀ.がれき類!D31&gt;0,ﾀ.がれき類!D31&lt;0),ﾀ.がれき類!D31,IF(V$19&gt;0,"0",0))</f>
        <v>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t="str">
        <f>IF(OR(ﾄ.混合廃棄物その他!D31&gt;0,ﾄ.混合廃棄物その他!D31&lt;0),ﾄ.混合廃棄物その他!D31,IF(Z$19&gt;0,"0",0))</f>
        <v>0</v>
      </c>
      <c r="AA16" s="401" t="str">
        <f t="shared" si="0"/>
        <v>0</v>
      </c>
    </row>
    <row r="17" spans="2:27" ht="24" customHeight="1" x14ac:dyDescent="0.15">
      <c r="B17" s="184"/>
      <c r="C17" s="781" t="s">
        <v>428</v>
      </c>
      <c r="D17" s="781"/>
      <c r="E17" s="781"/>
      <c r="F17" s="782"/>
      <c r="G17" s="399">
        <f>IF(OR(ｱ.燃え殻!D32&gt;0,ｱ.燃え殻!D32&lt;0),ｱ.燃え殻!D32,IF(G$19&gt;0,"0",0))</f>
        <v>0</v>
      </c>
      <c r="H17" s="399">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t="str">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77" t="s">
        <v>388</v>
      </c>
      <c r="E18" s="777"/>
      <c r="F18" s="778"/>
      <c r="G18" s="402">
        <f>IF(OR(ｱ.燃え殻!D33&gt;0,ｱ.燃え殻!D33&lt;0),ｱ.燃え殻!D33,IF(G$19&gt;0,"0",0))</f>
        <v>0</v>
      </c>
      <c r="H18" s="402">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t="str">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7" t="s">
        <v>335</v>
      </c>
      <c r="E19" s="767"/>
      <c r="F19" s="768"/>
      <c r="G19" s="405">
        <f t="shared" ref="G19:Z19" si="1">+G37+G25+G23+G22+G21-G20</f>
        <v>0</v>
      </c>
      <c r="H19" s="405">
        <f t="shared" si="1"/>
        <v>0</v>
      </c>
      <c r="I19" s="405">
        <f t="shared" si="1"/>
        <v>0</v>
      </c>
      <c r="J19" s="405">
        <f t="shared" si="1"/>
        <v>0</v>
      </c>
      <c r="K19" s="405">
        <f t="shared" si="1"/>
        <v>0</v>
      </c>
      <c r="L19" s="405">
        <f t="shared" si="1"/>
        <v>42.9</v>
      </c>
      <c r="M19" s="405">
        <f t="shared" si="1"/>
        <v>32</v>
      </c>
      <c r="N19" s="405">
        <f t="shared" si="1"/>
        <v>34.200000000000003</v>
      </c>
      <c r="O19" s="405">
        <f t="shared" si="1"/>
        <v>0</v>
      </c>
      <c r="P19" s="405">
        <f t="shared" si="1"/>
        <v>0</v>
      </c>
      <c r="Q19" s="405">
        <f t="shared" si="1"/>
        <v>0</v>
      </c>
      <c r="R19" s="405">
        <f t="shared" si="1"/>
        <v>0</v>
      </c>
      <c r="S19" s="405">
        <f t="shared" si="1"/>
        <v>7.4</v>
      </c>
      <c r="T19" s="405">
        <f t="shared" si="1"/>
        <v>52.3</v>
      </c>
      <c r="U19" s="405">
        <f t="shared" si="1"/>
        <v>0</v>
      </c>
      <c r="V19" s="405">
        <f t="shared" si="1"/>
        <v>346.9</v>
      </c>
      <c r="W19" s="405">
        <f t="shared" si="1"/>
        <v>0</v>
      </c>
      <c r="X19" s="405">
        <f t="shared" si="1"/>
        <v>0</v>
      </c>
      <c r="Y19" s="405">
        <f t="shared" si="1"/>
        <v>0</v>
      </c>
      <c r="Z19" s="406">
        <f t="shared" si="1"/>
        <v>60</v>
      </c>
      <c r="AA19" s="407">
        <f t="shared" ref="AA19:AA25" si="2">SUM(G19:Z19)</f>
        <v>575.70000000000005</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5"/>
      <c r="D27" s="187" t="s">
        <v>25</v>
      </c>
      <c r="E27" s="761" t="s">
        <v>289</v>
      </c>
      <c r="F27" s="762"/>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0</v>
      </c>
      <c r="H37" s="441">
        <f t="shared" si="8"/>
        <v>0</v>
      </c>
      <c r="I37" s="441">
        <f t="shared" si="8"/>
        <v>0</v>
      </c>
      <c r="J37" s="441">
        <f t="shared" si="8"/>
        <v>0</v>
      </c>
      <c r="K37" s="441">
        <f t="shared" si="8"/>
        <v>0</v>
      </c>
      <c r="L37" s="441">
        <f t="shared" si="8"/>
        <v>42.9</v>
      </c>
      <c r="M37" s="441">
        <f t="shared" si="8"/>
        <v>32</v>
      </c>
      <c r="N37" s="441">
        <f t="shared" si="8"/>
        <v>34.200000000000003</v>
      </c>
      <c r="O37" s="441">
        <f t="shared" si="8"/>
        <v>0</v>
      </c>
      <c r="P37" s="441">
        <f t="shared" si="8"/>
        <v>0</v>
      </c>
      <c r="Q37" s="441">
        <f t="shared" si="8"/>
        <v>0</v>
      </c>
      <c r="R37" s="441">
        <f t="shared" si="8"/>
        <v>0</v>
      </c>
      <c r="S37" s="441">
        <f t="shared" si="8"/>
        <v>7.4</v>
      </c>
      <c r="T37" s="441">
        <f t="shared" si="8"/>
        <v>52.3</v>
      </c>
      <c r="U37" s="441">
        <f t="shared" si="8"/>
        <v>0</v>
      </c>
      <c r="V37" s="441">
        <f t="shared" si="8"/>
        <v>346.9</v>
      </c>
      <c r="W37" s="441">
        <f t="shared" si="8"/>
        <v>0</v>
      </c>
      <c r="X37" s="441">
        <f t="shared" si="8"/>
        <v>0</v>
      </c>
      <c r="Y37" s="441">
        <f t="shared" si="8"/>
        <v>0</v>
      </c>
      <c r="Z37" s="442">
        <f t="shared" si="8"/>
        <v>60</v>
      </c>
      <c r="AA37" s="443">
        <f t="shared" si="4"/>
        <v>575.70000000000005</v>
      </c>
    </row>
    <row r="38" spans="2:27" ht="24" customHeight="1" x14ac:dyDescent="0.15">
      <c r="B38" s="182"/>
      <c r="C38" s="752"/>
      <c r="D38" s="225"/>
      <c r="E38" s="223" t="s">
        <v>262</v>
      </c>
      <c r="F38" s="469"/>
      <c r="G38" s="432">
        <f t="shared" ref="G38:Z38" si="9">SUM(G39:G41)</f>
        <v>0</v>
      </c>
      <c r="H38" s="432">
        <f t="shared" si="9"/>
        <v>0</v>
      </c>
      <c r="I38" s="432">
        <f t="shared" si="9"/>
        <v>0</v>
      </c>
      <c r="J38" s="432">
        <f t="shared" si="9"/>
        <v>0</v>
      </c>
      <c r="K38" s="432">
        <f t="shared" si="9"/>
        <v>0</v>
      </c>
      <c r="L38" s="432">
        <f t="shared" si="9"/>
        <v>42.9</v>
      </c>
      <c r="M38" s="432">
        <f t="shared" si="9"/>
        <v>32</v>
      </c>
      <c r="N38" s="432">
        <f t="shared" si="9"/>
        <v>34.200000000000003</v>
      </c>
      <c r="O38" s="432">
        <f t="shared" si="9"/>
        <v>0</v>
      </c>
      <c r="P38" s="432">
        <f t="shared" si="9"/>
        <v>0</v>
      </c>
      <c r="Q38" s="432">
        <f t="shared" si="9"/>
        <v>0</v>
      </c>
      <c r="R38" s="432">
        <f t="shared" si="9"/>
        <v>0</v>
      </c>
      <c r="S38" s="432">
        <f t="shared" si="9"/>
        <v>7.4</v>
      </c>
      <c r="T38" s="432">
        <f t="shared" si="9"/>
        <v>52.3</v>
      </c>
      <c r="U38" s="432">
        <f t="shared" si="9"/>
        <v>0</v>
      </c>
      <c r="V38" s="432">
        <f t="shared" si="9"/>
        <v>346.9</v>
      </c>
      <c r="W38" s="432">
        <f t="shared" si="9"/>
        <v>0</v>
      </c>
      <c r="X38" s="432">
        <f t="shared" si="9"/>
        <v>0</v>
      </c>
      <c r="Y38" s="432">
        <f t="shared" si="9"/>
        <v>0</v>
      </c>
      <c r="Z38" s="433">
        <f t="shared" si="9"/>
        <v>60</v>
      </c>
      <c r="AA38" s="434">
        <f t="shared" si="4"/>
        <v>575.70000000000005</v>
      </c>
    </row>
    <row r="39" spans="2:27" ht="24" customHeight="1" x14ac:dyDescent="0.15">
      <c r="B39" s="182"/>
      <c r="C39" s="752"/>
      <c r="D39" s="226"/>
      <c r="E39" s="221"/>
      <c r="F39" s="219" t="s">
        <v>235</v>
      </c>
      <c r="G39" s="435">
        <f>+ｱ.燃え殻!$AA$28</f>
        <v>0</v>
      </c>
      <c r="H39" s="435">
        <f>+ｲ.汚泥!$AA$28</f>
        <v>0</v>
      </c>
      <c r="I39" s="435">
        <f>+ｳ.廃油!$AA$28</f>
        <v>0</v>
      </c>
      <c r="J39" s="435">
        <f>+ｴ.廃酸!$AA$28</f>
        <v>0</v>
      </c>
      <c r="K39" s="435">
        <f>+ｵ.廃ｱﾙｶﾘ!$AA$28</f>
        <v>0</v>
      </c>
      <c r="L39" s="435">
        <f>+ｶ.廃ﾌﾟﾗ類!$AA$28</f>
        <v>42.9</v>
      </c>
      <c r="M39" s="435">
        <f>+ｷ.紙くず!$AA$28</f>
        <v>32</v>
      </c>
      <c r="N39" s="435">
        <f>+ｸ.木くず!$AA$28</f>
        <v>34.200000000000003</v>
      </c>
      <c r="O39" s="435">
        <f>+ｹ.繊維くず!$AA$28</f>
        <v>0</v>
      </c>
      <c r="P39" s="435">
        <f>+ｺ.動植物性残さ!$AA$28</f>
        <v>0</v>
      </c>
      <c r="Q39" s="435">
        <f>+ｻ.動物系固形不要物!$AA$28</f>
        <v>0</v>
      </c>
      <c r="R39" s="435">
        <f>+ｼ.ｺﾞﾑくず!$AA$28</f>
        <v>0</v>
      </c>
      <c r="S39" s="435">
        <f>+ｽ.金属くず!$AA$28</f>
        <v>7.4</v>
      </c>
      <c r="T39" s="435">
        <f>+ｾ.ｶﾞﾗｽ･ｺﾝｸﾘ･陶磁器くず!$AA$28</f>
        <v>52.3</v>
      </c>
      <c r="U39" s="435">
        <f>+ｿ.鉱さい!$AA$28</f>
        <v>0</v>
      </c>
      <c r="V39" s="435">
        <f>+ﾀ.がれき類!$AA$28</f>
        <v>346.9</v>
      </c>
      <c r="W39" s="435">
        <f>+ﾁ.動物のふん尿!$AA$28</f>
        <v>0</v>
      </c>
      <c r="X39" s="435">
        <f>+ﾂ.動物の死体!$AA$28</f>
        <v>0</v>
      </c>
      <c r="Y39" s="435">
        <f>+ﾃ.ばいじん!$AA$28</f>
        <v>0</v>
      </c>
      <c r="Z39" s="436">
        <f>+ﾄ.混合廃棄物その他!$AA$28</f>
        <v>60</v>
      </c>
      <c r="AA39" s="437">
        <f t="shared" si="4"/>
        <v>575.70000000000005</v>
      </c>
    </row>
    <row r="40" spans="2:27" ht="24" customHeight="1" x14ac:dyDescent="0.15">
      <c r="B40" s="182"/>
      <c r="C40" s="75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57" t="s">
        <v>294</v>
      </c>
      <c r="E43" s="757"/>
      <c r="F43" s="758"/>
      <c r="G43" s="444">
        <f>+ｱ.燃え殻!$AL$27</f>
        <v>0</v>
      </c>
      <c r="H43" s="444">
        <f>+ｲ.汚泥!$AL$27</f>
        <v>0</v>
      </c>
      <c r="I43" s="444">
        <f>+ｳ.廃油!$AL$27</f>
        <v>0</v>
      </c>
      <c r="J43" s="444">
        <f>+ｴ.廃酸!$AL$27</f>
        <v>0</v>
      </c>
      <c r="K43" s="444">
        <f>+ｵ.廃ｱﾙｶﾘ!$AL$27</f>
        <v>0</v>
      </c>
      <c r="L43" s="444">
        <f>+ｶ.廃ﾌﾟﾗ類!$AL$27</f>
        <v>42.9</v>
      </c>
      <c r="M43" s="444">
        <f>+ｷ.紙くず!$AL$27</f>
        <v>32</v>
      </c>
      <c r="N43" s="444">
        <f>+ｸ.木くず!$AL$27</f>
        <v>34.200000000000003</v>
      </c>
      <c r="O43" s="444">
        <f>+ｹ.繊維くず!$AL$27</f>
        <v>0</v>
      </c>
      <c r="P43" s="444">
        <f>+ｺ.動植物性残さ!$AL$27</f>
        <v>0</v>
      </c>
      <c r="Q43" s="444">
        <f>+ｻ.動物系固形不要物!$AL$27</f>
        <v>0</v>
      </c>
      <c r="R43" s="444">
        <f>+ｼ.ｺﾞﾑくず!$AL$27</f>
        <v>0</v>
      </c>
      <c r="S43" s="444">
        <f>+ｽ.金属くず!$AL$27</f>
        <v>7.4</v>
      </c>
      <c r="T43" s="444">
        <f>+ｾ.ｶﾞﾗｽ･ｺﾝｸﾘ･陶磁器くず!$AL$27</f>
        <v>52.3</v>
      </c>
      <c r="U43" s="444">
        <f>+ｿ.鉱さい!$AL$27</f>
        <v>0</v>
      </c>
      <c r="V43" s="444">
        <f>+ﾀ.がれき類!$AL$27</f>
        <v>346.9</v>
      </c>
      <c r="W43" s="444">
        <f>+ﾁ.動物のふん尿!$AL$27</f>
        <v>0</v>
      </c>
      <c r="X43" s="444">
        <f>+ﾂ.動物の死体!$AL$27</f>
        <v>0</v>
      </c>
      <c r="Y43" s="444">
        <f>+ﾃ.ばいじん!$AL$27</f>
        <v>0</v>
      </c>
      <c r="Z43" s="445">
        <f>+ﾄ.混合廃棄物その他!$AL$27</f>
        <v>60</v>
      </c>
      <c r="AA43" s="446">
        <f t="shared" si="4"/>
        <v>575.70000000000005</v>
      </c>
    </row>
    <row r="44" spans="2:27" ht="24" customHeight="1" x14ac:dyDescent="0.15">
      <c r="B44" s="182"/>
      <c r="C44" s="189"/>
      <c r="D44" s="187" t="s">
        <v>188</v>
      </c>
      <c r="E44" s="761" t="s">
        <v>238</v>
      </c>
      <c r="F44" s="762"/>
      <c r="G44" s="447">
        <f>+ｱ.燃え殻!$AL$30</f>
        <v>0</v>
      </c>
      <c r="H44" s="447">
        <f>+ｲ.汚泥!$AL$30</f>
        <v>0</v>
      </c>
      <c r="I44" s="447">
        <f>+ｳ.廃油!$AL$30</f>
        <v>0</v>
      </c>
      <c r="J44" s="447">
        <f>+ｴ.廃酸!$AL$30</f>
        <v>0</v>
      </c>
      <c r="K44" s="447">
        <f>+ｵ.廃ｱﾙｶﾘ!$AL$30</f>
        <v>0</v>
      </c>
      <c r="L44" s="447">
        <f>+ｶ.廃ﾌﾟﾗ類!$AL$30</f>
        <v>0</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0</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0</v>
      </c>
    </row>
    <row r="45" spans="2:27" ht="24" customHeight="1" x14ac:dyDescent="0.15">
      <c r="B45" s="182"/>
      <c r="C45" s="189"/>
      <c r="D45" s="467" t="s">
        <v>190</v>
      </c>
      <c r="E45" s="763" t="s">
        <v>239</v>
      </c>
      <c r="F45" s="764"/>
      <c r="G45" s="450">
        <f>+ｱ.燃え殻!$AS$24</f>
        <v>0</v>
      </c>
      <c r="H45" s="450">
        <f>+ｲ.汚泥!$AS$24</f>
        <v>0</v>
      </c>
      <c r="I45" s="450">
        <f>+ｳ.廃油!$AS$24</f>
        <v>0</v>
      </c>
      <c r="J45" s="450">
        <f>+ｴ.廃酸!$AS$24</f>
        <v>0</v>
      </c>
      <c r="K45" s="450">
        <f>+ｵ.廃ｱﾙｶﾘ!$AS$24</f>
        <v>0</v>
      </c>
      <c r="L45" s="450">
        <f>+ｶ.廃ﾌﾟﾗ類!$AS$24</f>
        <v>42.9</v>
      </c>
      <c r="M45" s="450">
        <f>+ｷ.紙くず!$AS$24</f>
        <v>32</v>
      </c>
      <c r="N45" s="450">
        <f>+ｸ.木くず!$AS$24</f>
        <v>34.200000000000003</v>
      </c>
      <c r="O45" s="450">
        <f>+ｹ.繊維くず!$AS$24</f>
        <v>0</v>
      </c>
      <c r="P45" s="450">
        <f>+ｺ.動植物性残さ!$AS$24</f>
        <v>0</v>
      </c>
      <c r="Q45" s="450">
        <f>+ｻ.動物系固形不要物!$AS$24</f>
        <v>0</v>
      </c>
      <c r="R45" s="450">
        <f>+ｼ.ｺﾞﾑくず!$AS$24</f>
        <v>0</v>
      </c>
      <c r="S45" s="450">
        <f>+ｽ.金属くず!$AS$24</f>
        <v>7.4</v>
      </c>
      <c r="T45" s="450">
        <f>+ｾ.ｶﾞﾗｽ･ｺﾝｸﾘ･陶磁器くず!$AS$24</f>
        <v>52.3</v>
      </c>
      <c r="U45" s="450">
        <f>+ｿ.鉱さい!$AS$24</f>
        <v>0</v>
      </c>
      <c r="V45" s="450">
        <f>+ﾀ.がれき類!$AS$24</f>
        <v>346.9</v>
      </c>
      <c r="W45" s="450">
        <f>+ﾁ.動物のふん尿!$AS$24</f>
        <v>0</v>
      </c>
      <c r="X45" s="450">
        <f>+ﾂ.動物の死体!$AS$24</f>
        <v>0</v>
      </c>
      <c r="Y45" s="450">
        <f>+ﾃ.ばいじん!$AS$24</f>
        <v>0</v>
      </c>
      <c r="Z45" s="451">
        <f>+ﾄ.混合廃棄物その他!$AS$24</f>
        <v>60</v>
      </c>
      <c r="AA45" s="452">
        <f t="shared" si="4"/>
        <v>575.70000000000005</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380</v>
      </c>
      <c r="I55" s="506">
        <f t="shared" si="10"/>
        <v>0</v>
      </c>
      <c r="J55" s="506">
        <f t="shared" si="10"/>
        <v>0</v>
      </c>
      <c r="K55" s="506">
        <f t="shared" si="10"/>
        <v>0</v>
      </c>
      <c r="L55" s="506">
        <f t="shared" si="10"/>
        <v>46.6</v>
      </c>
      <c r="M55" s="506">
        <f t="shared" si="10"/>
        <v>38</v>
      </c>
      <c r="N55" s="506">
        <f t="shared" si="10"/>
        <v>64.2</v>
      </c>
      <c r="O55" s="506">
        <f t="shared" si="10"/>
        <v>0</v>
      </c>
      <c r="P55" s="506">
        <f t="shared" si="10"/>
        <v>0</v>
      </c>
      <c r="Q55" s="506">
        <f t="shared" si="10"/>
        <v>0</v>
      </c>
      <c r="R55" s="506">
        <f t="shared" si="10"/>
        <v>0</v>
      </c>
      <c r="S55" s="506">
        <f t="shared" si="10"/>
        <v>15.4</v>
      </c>
      <c r="T55" s="506">
        <f t="shared" si="10"/>
        <v>58.5</v>
      </c>
      <c r="U55" s="506">
        <f t="shared" si="10"/>
        <v>0</v>
      </c>
      <c r="V55" s="506">
        <f t="shared" si="10"/>
        <v>1686.9</v>
      </c>
      <c r="W55" s="506">
        <f t="shared" si="10"/>
        <v>0</v>
      </c>
      <c r="X55" s="506">
        <f t="shared" si="10"/>
        <v>0</v>
      </c>
      <c r="Y55" s="506">
        <f t="shared" si="10"/>
        <v>0</v>
      </c>
      <c r="Z55" s="506">
        <f t="shared" si="10"/>
        <v>110</v>
      </c>
      <c r="AA55" s="507">
        <f>+AA9+AA19+AA20</f>
        <v>2399.6000000000004</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f>+表紙!L34</f>
        <v>45471</v>
      </c>
      <c r="M11" s="818"/>
      <c r="N11" s="818"/>
      <c r="O11" s="819"/>
    </row>
    <row r="12" spans="1:16" ht="13.1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川崎市川崎区南渡田町1-1</v>
      </c>
      <c r="K16" s="806"/>
      <c r="L16" s="807"/>
      <c r="M16" s="807"/>
      <c r="N16" s="807"/>
      <c r="O16" s="808"/>
    </row>
    <row r="17" spans="1:48" ht="26.25" customHeight="1" x14ac:dyDescent="0.15">
      <c r="C17" s="249"/>
      <c r="D17" s="250"/>
      <c r="E17" s="250"/>
      <c r="F17" s="250"/>
      <c r="G17" s="250"/>
      <c r="H17" s="254" t="s">
        <v>7</v>
      </c>
      <c r="I17" s="254"/>
      <c r="J17" s="806" t="str">
        <f>+表紙!J40</f>
        <v>JFEコンフォーム株式会社
代表取締役　城戸　章</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044-355-7221</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JFEコンフォーム株式会社</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3050</v>
      </c>
      <c r="N25" s="859"/>
      <c r="O25" s="860"/>
    </row>
    <row r="26" spans="1:48" ht="18" customHeight="1" x14ac:dyDescent="0.15">
      <c r="C26" s="839" t="s">
        <v>11</v>
      </c>
      <c r="D26" s="840"/>
      <c r="E26" s="841"/>
      <c r="F26" s="833" t="str">
        <f>+表紙!F49</f>
        <v>川崎区南渡田町1-1</v>
      </c>
      <c r="G26" s="834"/>
      <c r="H26" s="834"/>
      <c r="I26" s="834"/>
      <c r="J26" s="834"/>
      <c r="K26" s="834"/>
      <c r="L26" s="139" t="s">
        <v>172</v>
      </c>
      <c r="M26" s="259"/>
      <c r="N26" s="837" t="str">
        <f>IF(+表紙!N49="","",+表紙!N49)</f>
        <v>044-355-7221</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Ｄ－建設業</v>
      </c>
      <c r="G29" s="862"/>
      <c r="H29" s="862"/>
      <c r="I29" s="862"/>
      <c r="J29" s="370" t="s">
        <v>47</v>
      </c>
      <c r="K29" s="370"/>
      <c r="L29" s="863" t="str">
        <f>+表紙!L52</f>
        <v>総合工事業</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2117</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t="str">
        <f>+表紙!F59</f>
        <v>83人</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1823.9</v>
      </c>
      <c r="I40" s="293" t="s">
        <v>4</v>
      </c>
      <c r="J40" s="542" t="s">
        <v>324</v>
      </c>
      <c r="K40" s="543"/>
      <c r="L40" s="544"/>
      <c r="M40" s="865" t="str">
        <f>+表紙!M63</f>
        <v>0</v>
      </c>
      <c r="N40" s="866">
        <f>+表紙!N63</f>
        <v>0</v>
      </c>
      <c r="O40" s="497" t="s">
        <v>4</v>
      </c>
    </row>
    <row r="41" spans="1:48" ht="24.75" customHeight="1" x14ac:dyDescent="0.15">
      <c r="C41" s="871"/>
      <c r="D41" s="539" t="s">
        <v>301</v>
      </c>
      <c r="E41" s="540"/>
      <c r="F41" s="540"/>
      <c r="G41" s="541"/>
      <c r="H41" s="298" t="str">
        <f>+表紙!H64</f>
        <v>0</v>
      </c>
      <c r="I41" s="293" t="s">
        <v>4</v>
      </c>
      <c r="J41" s="542" t="s">
        <v>305</v>
      </c>
      <c r="K41" s="543"/>
      <c r="L41" s="544"/>
      <c r="M41" s="865" t="str">
        <f>+表紙!M64</f>
        <v>0</v>
      </c>
      <c r="N41" s="866">
        <f>+表紙!N64</f>
        <v>0</v>
      </c>
      <c r="O41" s="37" t="s">
        <v>4</v>
      </c>
    </row>
    <row r="42" spans="1:48" ht="24.75" customHeight="1" x14ac:dyDescent="0.15">
      <c r="C42" s="871"/>
      <c r="D42" s="539" t="s">
        <v>302</v>
      </c>
      <c r="E42" s="540"/>
      <c r="F42" s="540"/>
      <c r="G42" s="541"/>
      <c r="H42" s="298" t="str">
        <f>+表紙!H65</f>
        <v>0</v>
      </c>
      <c r="I42" s="293" t="s">
        <v>4</v>
      </c>
      <c r="J42" s="867" t="s">
        <v>306</v>
      </c>
      <c r="K42" s="868"/>
      <c r="L42" s="869"/>
      <c r="M42" s="865" t="str">
        <f>+表紙!M65</f>
        <v>0</v>
      </c>
      <c r="N42" s="866">
        <f>+表紙!N65</f>
        <v>0</v>
      </c>
      <c r="O42" s="197" t="s">
        <v>4</v>
      </c>
    </row>
    <row r="43" spans="1:48" ht="24.75" customHeight="1" x14ac:dyDescent="0.15">
      <c r="C43" s="191"/>
      <c r="D43" s="539" t="s">
        <v>303</v>
      </c>
      <c r="E43" s="540"/>
      <c r="F43" s="540"/>
      <c r="G43" s="541"/>
      <c r="H43" s="298" t="str">
        <f>+表紙!H66</f>
        <v>0</v>
      </c>
      <c r="I43" s="293" t="s">
        <v>4</v>
      </c>
      <c r="J43" s="867" t="s">
        <v>387</v>
      </c>
      <c r="K43" s="868"/>
      <c r="L43" s="869"/>
      <c r="M43" s="865" t="str">
        <f>+表紙!M66</f>
        <v>0</v>
      </c>
      <c r="N43" s="866">
        <f>+表紙!N66</f>
        <v>0</v>
      </c>
      <c r="O43" s="197" t="s">
        <v>4</v>
      </c>
    </row>
    <row r="44" spans="1:48" ht="24.75" customHeight="1" x14ac:dyDescent="0.15">
      <c r="C44" s="292"/>
      <c r="D44" s="539" t="s">
        <v>304</v>
      </c>
      <c r="E44" s="540"/>
      <c r="F44" s="540"/>
      <c r="G44" s="541"/>
      <c r="H44" s="298" t="str">
        <f>+表紙!H67</f>
        <v>0</v>
      </c>
      <c r="I44" s="293" t="s">
        <v>4</v>
      </c>
      <c r="J44" s="867" t="s">
        <v>388</v>
      </c>
      <c r="K44" s="868"/>
      <c r="L44" s="869"/>
      <c r="M44" s="865" t="str">
        <f>+表紙!M67</f>
        <v>0</v>
      </c>
      <c r="N44" s="866">
        <f>+表紙!N67</f>
        <v>0</v>
      </c>
      <c r="O44" s="197" t="s">
        <v>4</v>
      </c>
    </row>
    <row r="45" spans="1:48" ht="31.9"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26" t="s">
        <v>442</v>
      </c>
      <c r="E54" s="526"/>
      <c r="F54" s="526"/>
      <c r="G54" s="526"/>
      <c r="H54" s="526"/>
      <c r="I54" s="526"/>
      <c r="J54" s="526"/>
      <c r="K54" s="526"/>
      <c r="L54" s="526"/>
      <c r="M54" s="526"/>
      <c r="N54" s="526"/>
      <c r="O54" s="527"/>
    </row>
    <row r="55" spans="1:48" ht="28.1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1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15" customHeight="1" x14ac:dyDescent="0.15">
      <c r="A68" s="44"/>
      <c r="B68" s="44"/>
      <c r="C68" s="198"/>
      <c r="D68" s="199" t="s">
        <v>310</v>
      </c>
      <c r="E68" s="526" t="s">
        <v>408</v>
      </c>
      <c r="F68" s="526"/>
      <c r="G68" s="526"/>
      <c r="H68" s="526"/>
      <c r="I68" s="526"/>
      <c r="J68" s="526"/>
      <c r="K68" s="526"/>
      <c r="L68" s="526"/>
      <c r="M68" s="526"/>
      <c r="N68" s="526"/>
      <c r="O68" s="527"/>
    </row>
    <row r="69" spans="1:16" ht="28.15" customHeight="1" x14ac:dyDescent="0.15">
      <c r="A69" s="44"/>
      <c r="B69" s="44"/>
      <c r="C69" s="198"/>
      <c r="D69" s="199" t="s">
        <v>311</v>
      </c>
      <c r="E69" s="526" t="s">
        <v>316</v>
      </c>
      <c r="F69" s="526"/>
      <c r="G69" s="526"/>
      <c r="H69" s="526"/>
      <c r="I69" s="526"/>
      <c r="J69" s="526"/>
      <c r="K69" s="526"/>
      <c r="L69" s="526"/>
      <c r="M69" s="526"/>
      <c r="N69" s="526"/>
      <c r="O69" s="527"/>
    </row>
    <row r="70" spans="1:16" ht="28.1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election activeCell="F15" sqref="F15:H15"/>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380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42.9</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3.7</v>
      </c>
      <c r="E24" s="700"/>
      <c r="F24" s="700"/>
      <c r="G24" s="212" t="s">
        <v>198</v>
      </c>
      <c r="H24" s="678">
        <f>+F12</f>
        <v>42.9</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42.9</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42.9</v>
      </c>
      <c r="Q27" s="683"/>
      <c r="R27" s="683"/>
      <c r="S27" s="683"/>
      <c r="T27" s="54" t="s">
        <v>38</v>
      </c>
      <c r="U27" s="74"/>
      <c r="V27" s="74"/>
      <c r="Y27" s="72" t="s">
        <v>39</v>
      </c>
      <c r="Z27" s="75"/>
      <c r="AH27" s="63"/>
      <c r="AI27" s="63"/>
      <c r="AJ27" s="63"/>
      <c r="AK27" s="63"/>
      <c r="AL27" s="646">
        <f>+AH18+P27</f>
        <v>42.9</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42.9</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42.9</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42.9</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42.9</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AA28" sqref="AA28:AE2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32</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6</v>
      </c>
      <c r="E24" s="700"/>
      <c r="F24" s="700"/>
      <c r="G24" s="212" t="s">
        <v>198</v>
      </c>
      <c r="H24" s="678">
        <f>+F12</f>
        <v>32</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32</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32</v>
      </c>
      <c r="Q27" s="683"/>
      <c r="R27" s="683"/>
      <c r="S27" s="683"/>
      <c r="T27" s="54" t="s">
        <v>38</v>
      </c>
      <c r="U27" s="74"/>
      <c r="V27" s="74"/>
      <c r="Y27" s="72" t="s">
        <v>39</v>
      </c>
      <c r="Z27" s="75"/>
      <c r="AH27" s="63"/>
      <c r="AI27" s="63"/>
      <c r="AJ27" s="63"/>
      <c r="AK27" s="63"/>
      <c r="AL27" s="646">
        <f>+AH18+P27</f>
        <v>32</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32</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32</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32</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32</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JFEコンフォーム株式会社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34.200000000000003</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30</v>
      </c>
      <c r="E24" s="700"/>
      <c r="F24" s="700"/>
      <c r="G24" s="212" t="s">
        <v>198</v>
      </c>
      <c r="H24" s="678">
        <f>+F12</f>
        <v>34.200000000000003</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34.200000000000003</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34.200000000000003</v>
      </c>
      <c r="Q27" s="683"/>
      <c r="R27" s="683"/>
      <c r="S27" s="683"/>
      <c r="T27" s="54" t="s">
        <v>38</v>
      </c>
      <c r="U27" s="74"/>
      <c r="V27" s="74"/>
      <c r="Y27" s="72" t="s">
        <v>39</v>
      </c>
      <c r="Z27" s="75"/>
      <c r="AH27" s="63"/>
      <c r="AI27" s="63"/>
      <c r="AJ27" s="63"/>
      <c r="AK27" s="63"/>
      <c r="AL27" s="646">
        <f>+AH18+P27</f>
        <v>34.200000000000003</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34.200000000000003</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34.200000000000003</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34.200000000000003</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34.200000000000003</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2024-07-01T02:22:49Z</dcterms:created>
  <dcterms:modified xsi:type="dcterms:W3CDTF">2024-09-09T02:51:26Z</dcterms:modified>
</cp:coreProperties>
</file>