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<sst xmlns="http://schemas.openxmlformats.org/spreadsheetml/2006/main" count="3275" uniqueCount="459">
  <si>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</si>
  <si>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</si>
  <si>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</si>
  <si>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</si>
  <si>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</si>
  <si>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</si>
  <si>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</si>
  <si>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</si>
  <si>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</si>
  <si>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</si>
  <si>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</si>
  <si>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</si>
  <si>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</si>
  <si>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</si>
  <si>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</si>
  <si>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</si>
  <si>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</si>
  <si>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</si>
  <si>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</si>
  <si>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</si>
  <si>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</si>
  <si>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</si>
  <si>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</si>
  <si>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</si>
  <si>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</si>
  <si>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</si>
  <si>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</si>
  <si>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</si>
  <si>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</si>
  <si>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</si>
  <si>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</si>
  <si>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</si>
  <si>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</si>
  <si>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</si>
  <si>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</si>
  <si>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</si>
  <si>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</si>
  <si>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</si>
  <si>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</si>
  <si>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</si>
  <si>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</si>
  <si>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</si>
  <si>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</si>
  <si>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</si>
  <si>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</si>
  <si>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</si>
  <si>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</si>
  <si>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</si>
  <si>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</si>
  <si>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</si>
  <si>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</si>
  <si>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</si>
  <si>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</si>
  <si>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</si>
  <si>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</si>
  <si>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</si>
  <si>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</si>
  <si>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</si>
  <si>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</si>
  <si>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</si>
  <si>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</si>
  <si>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</si>
  <si>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</si>
  <si>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</si>
  <si>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</si>
  <si>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</si>
  <si>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</si>
  <si>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</si>
  <si>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</si>
  <si>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</si>
  <si>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</si>
  <si>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</si>
  <si>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</si>
  <si>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</si>
  <si>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</si>
  <si>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</si>
  <si>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</si>
  <si>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</si>
  <si>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</si>
  <si>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</si>
  <si>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</si>
  <si>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</si>
  <si>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</si>
  <si>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</si>
  <si>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</si>
  <si>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</si>
  <si>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</si>
  <si>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</si>
  <si>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</si>
  <si>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</si>
  <si>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</si>
  <si>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</si>
  <si>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</si>
  <si>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</si>
  <si>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</si>
  <si>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</si>
  <si>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</si>
  <si>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</si>
  <si>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</si>
  <si>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</si>
  <si>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</si>
  <si>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</si>
  <si>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</si>
  <si>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</si>
  <si>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</si>
  <si>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</si>
  <si>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</si>
  <si>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</si>
  <si>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</si>
  <si>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</si>
  <si>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</si>
  <si>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</si>
  <si>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</si>
  <si>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</si>
  <si>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</si>
  <si>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</si>
  <si>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</si>
  <si>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</si>
  <si>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</si>
  <si>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</si>
  <si>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</si>
  <si>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</si>
  <si>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</si>
  <si>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</si>
  <si>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</si>
  <si>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</si>
  <si>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</si>
  <si>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</si>
  <si>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</si>
  <si>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</si>
  <si>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</si>
  <si>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</si>
  <si>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</si>
  <si>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</si>
  <si>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</si>
  <si>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</si>
  <si>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</si>
  <si>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</si>
  <si>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</si>
  <si>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</si>
  <si>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</si>
  <si>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</si>
  <si>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</si>
  <si>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</si>
  <si>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</si>
  <si>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</si>
  <si>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</si>
  <si>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</si>
  <si>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</si>
  <si>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</si>
  <si>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</si>
  <si>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</si>
  <si>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</si>
  <si>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</si>
  <si>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</si>
  <si>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</si>
  <si>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</si>
  <si>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</si>
  <si>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</si>
  <si>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</si>
  <si>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</si>
  <si>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</si>
  <si>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</si>
  <si>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</si>
  <si>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</si>
  <si>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</si>
  <si>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</si>
  <si>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</si>
  <si>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</si>
  <si>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</si>
  <si>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</si>
  <si>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</si>
  <si>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</si>
  <si>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</si>
  <si>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</si>
  <si>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</si>
  <si>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</si>
  <si>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</si>
  <si>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</si>
  <si>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</si>
  <si>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</si>
  <si>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</si>
  <si>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</si>
  <si>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</si>
  <si>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</si>
  <si>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</si>
  <si>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</si>
  <si>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</si>
  <si>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</si>
  <si>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</si>
  <si>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</si>
  <si>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</si>
  <si>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</si>
  <si>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</si>
  <si>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</si>
  <si>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</si>
  <si>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</si>
  <si>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</si>
  <si>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</si>
  <si>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</si>
  <si>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</si>
  <si>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</si>
  <si>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</si>
  <si>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</si>
  <si>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</si>
  <si>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</si>
  <si>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</si>
  <si>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</si>
  <si>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</si>
  <si>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</si>
  <si>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</si>
  <si>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</si>
  <si>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</si>
  <si>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</si>
  <si>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</si>
  <si>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</si>
  <si>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</si>
  <si>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</si>
  <si>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</si>
  <si>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</si>
  <si>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</si>
  <si>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</si>
  <si>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</si>
  <si>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</si>
  <si>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</si>
  <si>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</si>
  <si>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</si>
  <si>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</si>
  <si>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</si>
  <si>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</si>
  <si>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</si>
  <si>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</si>
  <si>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</si>
  <si>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</si>
  <si>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</si>
  <si>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</si>
  <si>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</si>
  <si>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</si>
  <si>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</si>
  <si>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</si>
  <si>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</si>
  <si>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</si>
  <si>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</si>
  <si>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</si>
  <si>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</si>
  <si>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</si>
  <si>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</si>
  <si>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</si>
  <si>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</si>
  <si>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</si>
  <si>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</si>
  <si>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</si>
  <si>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</si>
  <si>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</si>
  <si>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</si>
  <si>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</si>
  <si>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</si>
  <si>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</si>
  <si>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</si>
  <si>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</si>
  <si>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</si>
  <si>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</si>
  <si>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</si>
  <si>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</si>
  <si>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</si>
  <si>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</si>
  <si>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</si>
  <si>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</si>
  <si>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</si>
  <si>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</si>
  <si>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</si>
  <si>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</si>
  <si>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</si>
  <si>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</si>
  <si>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</si>
  <si>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</si>
  <si>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</si>
  <si>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</si>
  <si>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</si>
  <si>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</si>
  <si>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</si>
  <si>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</si>
  <si>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</si>
  <si>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</si>
  <si>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</si>
  <si>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</si>
  <si>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</si>
  <si>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</si>
  <si>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</si>
  <si>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</si>
  <si>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</si>
  <si>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</si>
  <si>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</si>
  <si>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</si>
  <si>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</si>
  <si>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</si>
  <si>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</si>
  <si>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</si>
  <si>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</si>
  <si>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</si>
  <si>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</si>
  <si>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</si>
  <si>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</si>
  <si>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</si>
  <si>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</si>
  <si>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</si>
  <si>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</si>
  <si>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</si>
  <si>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</si>
  <si>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</si>
  <si>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</si>
  <si>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</si>
  <si>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</si>
  <si>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</si>
  <si>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</si>
  <si>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</si>
  <si>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</si>
  <si>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</si>
  <si>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</si>
  <si>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</si>
  <si>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</si>
  <si>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</si>
  <si>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</si>
  <si>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</si>
  <si>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</si>
  <si>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</si>
  <si>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</si>
  <si>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</si>
  <si>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</si>
  <si>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</si>
  <si>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</si>
  <si>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</si>
  <si>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</si>
  <si>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</si>
  <si>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</si>
  <si>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</si>
  <si>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</si>
  <si>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</si>
  <si>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</si>
  <si>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</si>
  <si>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</si>
  <si>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</si>
  <si>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</si>
  <si>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</si>
  <si>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</si>
  <si>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</si>
  <si>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</si>
  <si>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</si>
  <si>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</si>
  <si>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</si>
  <si>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</si>
  <si>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</si>
  <si>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</si>
  <si>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</si>
  <si>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</si>
  <si>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</si>
  <si>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</si>
  <si>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</si>
  <si>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</si>
  <si>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</si>
  <si>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</si>
  <si>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</si>
  <si>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</si>
  <si>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</si>
  <si>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</si>
  <si>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</si>
  <si>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</si>
  <si>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</si>
  <si>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</si>
  <si>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</si>
  <si>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</si>
  <si>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</si>
  <si>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</si>
  <si>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</si>
  <si>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</si>
  <si>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</si>
  <si>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</si>
  <si>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</si>
  <si>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</si>
  <si>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</si>
  <si>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</si>
  <si>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</si>
  <si>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</si>
  <si>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</si>
  <si>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</si>
  <si>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</si>
  <si>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</si>
  <si>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</si>
  <si>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</si>
  <si>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</si>
  <si>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</si>
  <si>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</si>
  <si>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</si>
  <si>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</si>
  <si>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</si>
  <si>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</si>
  <si>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</si>
  <si>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</si>
  <si>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</si>
  <si>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</si>
  <si>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</si>
  <si>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</si>
  <si>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</si>
  <si>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</si>
  <si>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</si>
  <si>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</si>
  <si>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</si>
  <si>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</si>
  <si>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</si>
  <si>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</si>
  <si>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</si>
  <si>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</si>
  <si>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</si>
  <si>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</si>
  <si>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</si>
  <si>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</si>
  <si>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</si>
  <si>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</si>
  <si>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</si>
  <si>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</si>
  <si>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</si>
  <si>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</si>
  <si>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</si>
  <si>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</si>
  <si>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</si>
  <si>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</si>
  <si>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</si>
  <si>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</si>
  <si>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</si>
  <si>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</si>
  <si>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</si>
  <si>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</si>
  <si>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</si>
  <si>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</si>
  <si>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</si>
  <si>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</si>
  <si>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</si>
  <si>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</si>
  <si>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</si>
  <si>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</si>
  <si>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</si>
  <si>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</si>
  <si>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</si>
  <si>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</si>
  <si>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</si>
  <si>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</si>
  <si>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</si>
  <si>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</si>
  <si>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</si>
  <si>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</si>
  <si>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</si>
  <si>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</si>
  <si>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川崎市川崎区南渡田町1-1</t>
    <phoneticPr fontId="3"/>
  </si>
  <si>
    <t>JFEコンフォーム株式会社
代表取締役　城戸　章</t>
    <phoneticPr fontId="3"/>
  </si>
  <si>
    <t>044-355-7221</t>
    <phoneticPr fontId="3"/>
  </si>
  <si>
    <t>JFEコンフォーム株式会社</t>
    <phoneticPr fontId="3"/>
  </si>
  <si>
    <t>川崎区南渡田町1-1</t>
    <phoneticPr fontId="3"/>
  </si>
  <si>
    <t>総合工事業</t>
    <rPh sb="0" eb="2">
      <t>ソウゴウ</t>
    </rPh>
    <rPh sb="2" eb="4">
      <t>コウジ</t>
    </rPh>
    <rPh sb="4" eb="5">
      <t>ギョウ</t>
    </rPh>
    <phoneticPr fontId="3"/>
  </si>
  <si>
    <t>83人</t>
    <rPh sb="2" eb="3">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</si>
</sst>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8.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9.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0.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1.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2.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4" zoomScaleNormal="100" zoomScaleSheetLayoutView="100" workbookViewId="0">
      <selection activeCell="J40" sqref="J40:O4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v>45471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3050</v>
      </c>
      <c r="N48" s="586"/>
      <c r="O48" s="587"/>
    </row>
    <row r="49" spans="3:21" ht="18" customHeight="1" x14ac:dyDescent="0.15">
      <c r="C49" s="564" t="s">
        <v>11</v>
      </c>
      <c r="D49" s="565"/>
      <c r="E49" s="566"/>
      <c r="F49" s="619" t="s">
        <v>456</v>
      </c>
      <c r="G49" s="620"/>
      <c r="H49" s="620"/>
      <c r="I49" s="620"/>
      <c r="J49" s="620"/>
      <c r="K49" s="620"/>
      <c r="L49" s="471" t="s">
        <v>172</v>
      </c>
      <c r="M49" s="474"/>
      <c r="N49" s="588" t="s">
        <v>454</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2117</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458</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1823.9</v>
      </c>
      <c r="I63" s="293" t="s">
        <v>4</v>
      </c>
      <c r="J63" s="542" t="s">
        <v>324</v>
      </c>
      <c r="K63" s="543"/>
      <c r="L63" s="544"/>
      <c r="M63" s="534" t="str">
        <f>+別紙!AA14</f>
        <v>0</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t="str">
        <f>+別紙!AA16</f>
        <v>0</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Z7" sqref="Z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JFEコンフォーム株式会社</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F15" sqref="F15:H1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380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42.9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3.7</v>
      </c>
      <c r="E24" s="700"/>
      <c r="F24" s="700"/>
      <c r="G24" s="212" t="s">
        <v>198</v>
      </c>
      <c r="H24" s="678">
        <f>+F12</f>
        <v>42.9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42.9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42.9</v>
      </c>
      <c r="Q27" s="683"/>
      <c r="R27" s="683"/>
      <c r="S27" s="683"/>
      <c r="T27" s="54" t="s">
        <v>38</v>
      </c>
      <c r="U27" s="74"/>
      <c r="V27" s="74"/>
      <c r="Y27" s="72" t="s">
        <v>39</v>
      </c>
      <c r="Z27" s="75"/>
      <c r="AH27" s="63"/>
      <c r="AI27" s="63"/>
      <c r="AJ27" s="63"/>
      <c r="AK27" s="63"/>
      <c r="AL27" s="646">
        <f>+AH18+P27</f>
        <v>42.9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42.9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42.9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42.9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42.9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v>
      </c>
      <c r="E24" s="700"/>
      <c r="F24" s="700"/>
      <c r="G24" s="212" t="s">
        <v>198</v>
      </c>
      <c r="H24" s="678">
        <f>+F12</f>
        <v>32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32</v>
      </c>
      <c r="Q27" s="683"/>
      <c r="R27" s="683"/>
      <c r="S27" s="683"/>
      <c r="T27" s="54" t="s">
        <v>38</v>
      </c>
      <c r="U27" s="74"/>
      <c r="V27" s="74"/>
      <c r="Y27" s="72" t="s">
        <v>39</v>
      </c>
      <c r="Z27" s="75"/>
      <c r="AH27" s="63"/>
      <c r="AI27" s="63"/>
      <c r="AJ27" s="63"/>
      <c r="AK27" s="63"/>
      <c r="AL27" s="646">
        <f>+AH18+P27</f>
        <v>32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32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32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34.200000000000003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30</v>
      </c>
      <c r="E24" s="700"/>
      <c r="F24" s="700"/>
      <c r="G24" s="212" t="s">
        <v>198</v>
      </c>
      <c r="H24" s="678">
        <f>+F12</f>
        <v>34.200000000000003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34.200000000000003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34.200000000000003</v>
      </c>
      <c r="Q27" s="683"/>
      <c r="R27" s="683"/>
      <c r="S27" s="683"/>
      <c r="T27" s="54" t="s">
        <v>38</v>
      </c>
      <c r="U27" s="74"/>
      <c r="V27" s="74"/>
      <c r="Y27" s="72" t="s">
        <v>39</v>
      </c>
      <c r="Z27" s="75"/>
      <c r="AH27" s="63"/>
      <c r="AI27" s="63"/>
      <c r="AJ27" s="63"/>
      <c r="AK27" s="63"/>
      <c r="AL27" s="646">
        <f>+AH18+P27</f>
        <v>34.200000000000003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34.200000000000003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34.200000000000003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34.200000000000003</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34.200000000000003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v>
      </c>
      <c r="E24" s="700"/>
      <c r="F24" s="700"/>
      <c r="G24" s="212" t="s">
        <v>198</v>
      </c>
      <c r="H24" s="678">
        <f>+F12</f>
        <v>7.4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7.4</v>
      </c>
      <c r="Q27" s="683"/>
      <c r="R27" s="683"/>
      <c r="S27" s="683"/>
      <c r="T27" s="54" t="s">
        <v>38</v>
      </c>
      <c r="U27" s="74"/>
      <c r="V27" s="74"/>
      <c r="Y27" s="72" t="s">
        <v>39</v>
      </c>
      <c r="Z27" s="75"/>
      <c r="AH27" s="63"/>
      <c r="AI27" s="63"/>
      <c r="AJ27" s="63"/>
      <c r="AK27" s="63"/>
      <c r="AL27" s="646">
        <f>+AH18+P27</f>
        <v>7.4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7.4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7.4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7.4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52.3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6.2</v>
      </c>
      <c r="E24" s="700"/>
      <c r="F24" s="700"/>
      <c r="G24" s="212" t="s">
        <v>198</v>
      </c>
      <c r="H24" s="678">
        <f>+F12</f>
        <v>52.3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52.3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52.3</v>
      </c>
      <c r="Q27" s="683"/>
      <c r="R27" s="683"/>
      <c r="S27" s="683"/>
      <c r="T27" s="54" t="s">
        <v>38</v>
      </c>
      <c r="U27" s="74"/>
      <c r="V27" s="74"/>
      <c r="Y27" s="72" t="s">
        <v>39</v>
      </c>
      <c r="Z27" s="75"/>
      <c r="AH27" s="63"/>
      <c r="AI27" s="63"/>
      <c r="AJ27" s="63"/>
      <c r="AK27" s="63"/>
      <c r="AL27" s="646">
        <f>+AH18+P27</f>
        <v>52.3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52.3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52.3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52.3</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52.3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346.9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1340</v>
      </c>
      <c r="E24" s="700"/>
      <c r="F24" s="700"/>
      <c r="G24" s="212" t="s">
        <v>198</v>
      </c>
      <c r="H24" s="678">
        <f>+F12</f>
        <v>346.9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346.9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346.9</v>
      </c>
      <c r="Q27" s="683"/>
      <c r="R27" s="683"/>
      <c r="S27" s="683"/>
      <c r="T27" s="54" t="s">
        <v>38</v>
      </c>
      <c r="U27" s="74"/>
      <c r="V27" s="74"/>
      <c r="Y27" s="72" t="s">
        <v>39</v>
      </c>
      <c r="Z27" s="75"/>
      <c r="AH27" s="63"/>
      <c r="AI27" s="63"/>
      <c r="AJ27" s="63"/>
      <c r="AK27" s="63"/>
      <c r="AL27" s="646">
        <f>+AH18+P27</f>
        <v>346.9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346.9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346.9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346.9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346.9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JFEコンフォーム株式会社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50</v>
      </c>
      <c r="E24" s="700"/>
      <c r="F24" s="700"/>
      <c r="G24" s="212" t="s">
        <v>198</v>
      </c>
      <c r="H24" s="678">
        <f>+F12</f>
        <v>60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60</v>
      </c>
      <c r="Q27" s="683"/>
      <c r="R27" s="683"/>
      <c r="S27" s="683"/>
      <c r="T27" s="54" t="s">
        <v>38</v>
      </c>
      <c r="U27" s="74"/>
      <c r="V27" s="74"/>
      <c r="Y27" s="72" t="s">
        <v>39</v>
      </c>
      <c r="Z27" s="75"/>
      <c r="AH27" s="63"/>
      <c r="AI27" s="63"/>
      <c r="AJ27" s="63"/>
      <c r="AK27" s="63"/>
      <c r="AL27" s="646">
        <f>+AH18+P27</f>
        <v>60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60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60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60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V9" sqref="V9"/>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JFEコンフォーム株式会社</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380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3.7</v>
      </c>
      <c r="M9" s="393">
        <f>IF(OR(ｷ.紙くず!D24&gt;0,ｷ.紙くず!D24&lt;0),ｷ.紙くず!D24,IF(M$19&gt;0,"0",0))</f>
        <v>6</v>
      </c>
      <c r="N9" s="393">
        <f>IF(OR(ｸ.木くず!D24&gt;0,ｸ.木くず!D24&lt;0),ｸ.木くず!D24,IF(N$19&gt;0,"0",0))</f>
        <v>30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8</v>
      </c>
      <c r="T9" s="393">
        <f>IF(OR(ｾ.ｶﾞﾗｽ･ｺﾝｸﾘ･陶磁器くず!D24&gt;0,ｾ.ｶﾞﾗｽ･ｺﾝｸﾘ･陶磁器くず!D24&lt;0),ｾ.ｶﾞﾗｽ･ｺﾝｸﾘ･陶磁器くず!D24,IF(T$19&gt;0,"0",0))</f>
        <v>6.2</v>
      </c>
      <c r="U9" s="393">
        <f>IF(OR(ｿ.鉱さい!D24&gt;0,ｿ.鉱さい!D24&lt;0),ｿ.鉱さい!D24,IF(U$19&gt;0,"0",0))</f>
        <v>0</v>
      </c>
      <c r="V9" s="393">
        <f>IF(OR(ﾀ.がれき類!D24&gt;0,ﾀ.がれき類!D24&lt;0),ﾀ.がれき類!D24,IF(V$19&gt;0,"0",0))</f>
        <v>1340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50</v>
      </c>
      <c r="AA9" s="395">
        <f>IF(SUM(G9:Z9)&gt;0,SUM(G9:Z9),IF(AA$19&gt;0,"0",0))</f>
        <v>1823.9</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t="str">
        <f>IF(OR(ｶ.廃ﾌﾟﾗ類!D29&gt;0,ｶ.廃ﾌﾟﾗ類!D29&lt;0),ｶ.廃ﾌﾟﾗ類!D29,IF(L$19&gt;0,"0",0))</f>
        <v>0</v>
      </c>
      <c r="M14" s="399" t="str">
        <f>IF(OR(ｷ.紙くず!D29&gt;0,ｷ.紙くず!D29&lt;0),ｷ.紙くず!D29,IF(M$19&gt;0,"0",0))</f>
        <v>0</v>
      </c>
      <c r="N14" s="399" t="str">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t="str">
        <f>IF(OR(ｽ.金属くず!D29&gt;0,ｽ.金属くず!D29&lt;0),ｽ.金属くず!D29,IF(S$19&gt;0,"0",0))</f>
        <v>0</v>
      </c>
      <c r="T14" s="399" t="str">
        <f>IF(OR(ｾ.ｶﾞﾗｽ･ｺﾝｸﾘ･陶磁器くず!D29&gt;0,ｾ.ｶﾞﾗｽ･ｺﾝｸﾘ･陶磁器くず!D29&lt;0),ｾ.ｶﾞﾗｽ･ｺﾝｸﾘ･陶磁器くず!D29,IF(T$19&gt;0,"0",0))</f>
        <v>0</v>
      </c>
      <c r="U14" s="399">
        <f>IF(OR(ｿ.鉱さい!D29&gt;0,ｿ.鉱さい!D29&lt;0),ｿ.鉱さい!D29,IF(U$19&gt;0,"0",0))</f>
        <v>0</v>
      </c>
      <c r="V14" s="399" t="str">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t="str">
        <f>IF(OR(ﾄ.混合廃棄物その他!D29&gt;0,ﾄ.混合廃棄物その他!D29&lt;0),ﾄ.混合廃棄物その他!D29,IF(Z$19&gt;0,"0",0))</f>
        <v>0</v>
      </c>
      <c r="AA14" s="401" t="str">
        <f t="shared" si="0"/>
        <v>0</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t="str">
        <f>IF(OR(ｶ.廃ﾌﾟﾗ類!D31&gt;0,ｶ.廃ﾌﾟﾗ類!D31&lt;0),ｶ.廃ﾌﾟﾗ類!D31,IF(L$19&gt;0,"0",0))</f>
        <v>0</v>
      </c>
      <c r="M16" s="399" t="str">
        <f>IF(OR(ｷ.紙くず!D31&gt;0,ｷ.紙くず!D31&lt;0),ｷ.紙くず!D31,IF(M$19&gt;0,"0",0))</f>
        <v>0</v>
      </c>
      <c r="N16" s="399" t="str">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t="str">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t="str">
        <f t="shared" si="0"/>
        <v>0</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42.9</v>
      </c>
      <c r="M19" s="405">
        <f t="shared" si="1"/>
        <v>32</v>
      </c>
      <c r="N19" s="405">
        <f t="shared" si="1"/>
        <v>34.200000000000003</v>
      </c>
      <c r="O19" s="405">
        <f t="shared" si="1"/>
        <v>0</v>
      </c>
      <c r="P19" s="405">
        <f t="shared" si="1"/>
        <v>0</v>
      </c>
      <c r="Q19" s="405">
        <f t="shared" si="1"/>
        <v>0</v>
      </c>
      <c r="R19" s="405">
        <f t="shared" si="1"/>
        <v>0</v>
      </c>
      <c r="S19" s="405">
        <f t="shared" si="1"/>
        <v>7.4</v>
      </c>
      <c r="T19" s="405">
        <f t="shared" si="1"/>
        <v>52.3</v>
      </c>
      <c r="U19" s="405">
        <f t="shared" si="1"/>
        <v>0</v>
      </c>
      <c r="V19" s="405">
        <f t="shared" si="1"/>
        <v>346.9</v>
      </c>
      <c r="W19" s="405">
        <f t="shared" si="1"/>
        <v>0</v>
      </c>
      <c r="X19" s="405">
        <f t="shared" si="1"/>
        <v>0</v>
      </c>
      <c r="Y19" s="405">
        <f t="shared" si="1"/>
        <v>0</v>
      </c>
      <c r="Z19" s="406">
        <f t="shared" si="1"/>
        <v>60</v>
      </c>
      <c r="AA19" s="407">
        <f t="shared" ref="AA19:AA25" si="2">SUM(G19:Z19)</f>
        <v>575.70000000000005</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42.9</v>
      </c>
      <c r="M37" s="441">
        <f t="shared" si="8"/>
        <v>32</v>
      </c>
      <c r="N37" s="441">
        <f t="shared" si="8"/>
        <v>34.200000000000003</v>
      </c>
      <c r="O37" s="441">
        <f t="shared" si="8"/>
        <v>0</v>
      </c>
      <c r="P37" s="441">
        <f t="shared" si="8"/>
        <v>0</v>
      </c>
      <c r="Q37" s="441">
        <f t="shared" si="8"/>
        <v>0</v>
      </c>
      <c r="R37" s="441">
        <f t="shared" si="8"/>
        <v>0</v>
      </c>
      <c r="S37" s="441">
        <f t="shared" si="8"/>
        <v>7.4</v>
      </c>
      <c r="T37" s="441">
        <f t="shared" si="8"/>
        <v>52.3</v>
      </c>
      <c r="U37" s="441">
        <f t="shared" si="8"/>
        <v>0</v>
      </c>
      <c r="V37" s="441">
        <f t="shared" si="8"/>
        <v>346.9</v>
      </c>
      <c r="W37" s="441">
        <f t="shared" si="8"/>
        <v>0</v>
      </c>
      <c r="X37" s="441">
        <f t="shared" si="8"/>
        <v>0</v>
      </c>
      <c r="Y37" s="441">
        <f t="shared" si="8"/>
        <v>0</v>
      </c>
      <c r="Z37" s="442">
        <f t="shared" si="8"/>
        <v>60</v>
      </c>
      <c r="AA37" s="443">
        <f t="shared" si="4"/>
        <v>575.70000000000005</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42.9</v>
      </c>
      <c r="M38" s="432">
        <f t="shared" si="9"/>
        <v>32</v>
      </c>
      <c r="N38" s="432">
        <f t="shared" si="9"/>
        <v>34.200000000000003</v>
      </c>
      <c r="O38" s="432">
        <f t="shared" si="9"/>
        <v>0</v>
      </c>
      <c r="P38" s="432">
        <f t="shared" si="9"/>
        <v>0</v>
      </c>
      <c r="Q38" s="432">
        <f t="shared" si="9"/>
        <v>0</v>
      </c>
      <c r="R38" s="432">
        <f t="shared" si="9"/>
        <v>0</v>
      </c>
      <c r="S38" s="432">
        <f t="shared" si="9"/>
        <v>7.4</v>
      </c>
      <c r="T38" s="432">
        <f t="shared" si="9"/>
        <v>52.3</v>
      </c>
      <c r="U38" s="432">
        <f t="shared" si="9"/>
        <v>0</v>
      </c>
      <c r="V38" s="432">
        <f t="shared" si="9"/>
        <v>346.9</v>
      </c>
      <c r="W38" s="432">
        <f t="shared" si="9"/>
        <v>0</v>
      </c>
      <c r="X38" s="432">
        <f t="shared" si="9"/>
        <v>0</v>
      </c>
      <c r="Y38" s="432">
        <f t="shared" si="9"/>
        <v>0</v>
      </c>
      <c r="Z38" s="433">
        <f t="shared" si="9"/>
        <v>60</v>
      </c>
      <c r="AA38" s="434">
        <f t="shared" si="4"/>
        <v>575.70000000000005</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42.9</v>
      </c>
      <c r="M39" s="435">
        <f>+ｷ.紙くず!$AA$28</f>
        <v>32</v>
      </c>
      <c r="N39" s="435">
        <f>+ｸ.木くず!$AA$28</f>
        <v>34.200000000000003</v>
      </c>
      <c r="O39" s="435">
        <f>+ｹ.繊維くず!$AA$28</f>
        <v>0</v>
      </c>
      <c r="P39" s="435">
        <f>+ｺ.動植物性残さ!$AA$28</f>
        <v>0</v>
      </c>
      <c r="Q39" s="435">
        <f>+ｻ.動物系固形不要物!$AA$28</f>
        <v>0</v>
      </c>
      <c r="R39" s="435">
        <f>+ｼ.ｺﾞﾑくず!$AA$28</f>
        <v>0</v>
      </c>
      <c r="S39" s="435">
        <f>+ｽ.金属くず!$AA$28</f>
        <v>7.4</v>
      </c>
      <c r="T39" s="435">
        <f>+ｾ.ｶﾞﾗｽ･ｺﾝｸﾘ･陶磁器くず!$AA$28</f>
        <v>52.3</v>
      </c>
      <c r="U39" s="435">
        <f>+ｿ.鉱さい!$AA$28</f>
        <v>0</v>
      </c>
      <c r="V39" s="435">
        <f>+ﾀ.がれき類!$AA$28</f>
        <v>346.9</v>
      </c>
      <c r="W39" s="435">
        <f>+ﾁ.動物のふん尿!$AA$28</f>
        <v>0</v>
      </c>
      <c r="X39" s="435">
        <f>+ﾂ.動物の死体!$AA$28</f>
        <v>0</v>
      </c>
      <c r="Y39" s="435">
        <f>+ﾃ.ばいじん!$AA$28</f>
        <v>0</v>
      </c>
      <c r="Z39" s="436">
        <f>+ﾄ.混合廃棄物その他!$AA$28</f>
        <v>60</v>
      </c>
      <c r="AA39" s="437">
        <f t="shared" si="4"/>
        <v>575.70000000000005</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42.9</v>
      </c>
      <c r="M43" s="444">
        <f>+ｷ.紙くず!$AL$27</f>
        <v>32</v>
      </c>
      <c r="N43" s="444">
        <f>+ｸ.木くず!$AL$27</f>
        <v>34.200000000000003</v>
      </c>
      <c r="O43" s="444">
        <f>+ｹ.繊維くず!$AL$27</f>
        <v>0</v>
      </c>
      <c r="P43" s="444">
        <f>+ｺ.動植物性残さ!$AL$27</f>
        <v>0</v>
      </c>
      <c r="Q43" s="444">
        <f>+ｻ.動物系固形不要物!$AL$27</f>
        <v>0</v>
      </c>
      <c r="R43" s="444">
        <f>+ｼ.ｺﾞﾑくず!$AL$27</f>
        <v>0</v>
      </c>
      <c r="S43" s="444">
        <f>+ｽ.金属くず!$AL$27</f>
        <v>7.4</v>
      </c>
      <c r="T43" s="444">
        <f>+ｾ.ｶﾞﾗｽ･ｺﾝｸﾘ･陶磁器くず!$AL$27</f>
        <v>52.3</v>
      </c>
      <c r="U43" s="444">
        <f>+ｿ.鉱さい!$AL$27</f>
        <v>0</v>
      </c>
      <c r="V43" s="444">
        <f>+ﾀ.がれき類!$AL$27</f>
        <v>346.9</v>
      </c>
      <c r="W43" s="444">
        <f>+ﾁ.動物のふん尿!$AL$27</f>
        <v>0</v>
      </c>
      <c r="X43" s="444">
        <f>+ﾂ.動物の死体!$AL$27</f>
        <v>0</v>
      </c>
      <c r="Y43" s="444">
        <f>+ﾃ.ばいじん!$AL$27</f>
        <v>0</v>
      </c>
      <c r="Z43" s="445">
        <f>+ﾄ.混合廃棄物その他!$AL$27</f>
        <v>60</v>
      </c>
      <c r="AA43" s="446">
        <f t="shared" si="4"/>
        <v>575.70000000000005</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42.9</v>
      </c>
      <c r="M45" s="450">
        <f>+ｷ.紙くず!$AS$24</f>
        <v>32</v>
      </c>
      <c r="N45" s="450">
        <f>+ｸ.木くず!$AS$24</f>
        <v>34.200000000000003</v>
      </c>
      <c r="O45" s="450">
        <f>+ｹ.繊維くず!$AS$24</f>
        <v>0</v>
      </c>
      <c r="P45" s="450">
        <f>+ｺ.動植物性残さ!$AS$24</f>
        <v>0</v>
      </c>
      <c r="Q45" s="450">
        <f>+ｻ.動物系固形不要物!$AS$24</f>
        <v>0</v>
      </c>
      <c r="R45" s="450">
        <f>+ｼ.ｺﾞﾑくず!$AS$24</f>
        <v>0</v>
      </c>
      <c r="S45" s="450">
        <f>+ｽ.金属くず!$AS$24</f>
        <v>7.4</v>
      </c>
      <c r="T45" s="450">
        <f>+ｾ.ｶﾞﾗｽ･ｺﾝｸﾘ･陶磁器くず!$AS$24</f>
        <v>52.3</v>
      </c>
      <c r="U45" s="450">
        <f>+ｿ.鉱さい!$AS$24</f>
        <v>0</v>
      </c>
      <c r="V45" s="450">
        <f>+ﾀ.がれき類!$AS$24</f>
        <v>346.9</v>
      </c>
      <c r="W45" s="450">
        <f>+ﾁ.動物のふん尿!$AS$24</f>
        <v>0</v>
      </c>
      <c r="X45" s="450">
        <f>+ﾂ.動物の死体!$AS$24</f>
        <v>0</v>
      </c>
      <c r="Y45" s="450">
        <f>+ﾃ.ばいじん!$AS$24</f>
        <v>0</v>
      </c>
      <c r="Z45" s="451">
        <f>+ﾄ.混合廃棄物その他!$AS$24</f>
        <v>60</v>
      </c>
      <c r="AA45" s="452">
        <f t="shared" si="4"/>
        <v>575.70000000000005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380</v>
      </c>
      <c r="I55" s="506">
        <f t="shared" si="10"/>
        <v>0</v>
      </c>
      <c r="J55" s="506">
        <f t="shared" si="10"/>
        <v>0</v>
      </c>
      <c r="K55" s="506">
        <f t="shared" si="10"/>
        <v>0</v>
      </c>
      <c r="L55" s="506">
        <f t="shared" si="10"/>
        <v>46.6</v>
      </c>
      <c r="M55" s="506">
        <f t="shared" si="10"/>
        <v>38</v>
      </c>
      <c r="N55" s="506">
        <f t="shared" si="10"/>
        <v>64.2</v>
      </c>
      <c r="O55" s="506">
        <f t="shared" si="10"/>
        <v>0</v>
      </c>
      <c r="P55" s="506">
        <f t="shared" si="10"/>
        <v>0</v>
      </c>
      <c r="Q55" s="506">
        <f t="shared" si="10"/>
        <v>0</v>
      </c>
      <c r="R55" s="506">
        <f t="shared" si="10"/>
        <v>0</v>
      </c>
      <c r="S55" s="506">
        <f t="shared" si="10"/>
        <v>15.4</v>
      </c>
      <c r="T55" s="506">
        <f t="shared" si="10"/>
        <v>58.5</v>
      </c>
      <c r="U55" s="506">
        <f t="shared" si="10"/>
        <v>0</v>
      </c>
      <c r="V55" s="506">
        <f t="shared" si="10"/>
        <v>1686.9</v>
      </c>
      <c r="W55" s="506">
        <f t="shared" si="10"/>
        <v>0</v>
      </c>
      <c r="X55" s="506">
        <f t="shared" si="10"/>
        <v>0</v>
      </c>
      <c r="Y55" s="506">
        <f t="shared" si="10"/>
        <v>0</v>
      </c>
      <c r="Z55" s="506">
        <f t="shared" si="10"/>
        <v>110</v>
      </c>
      <c r="AA55" s="507">
        <f>+AA9+AA19+AA20</f>
        <v>2399.6000000000004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f>+表紙!L34</f>
        <v>45471</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川崎市川崎区南渡田町1-1</v>
      </c>
      <c r="K16" s="806"/>
      <c r="L16" s="807"/>
      <c r="M16" s="807"/>
      <c r="N16" s="807"/>
      <c r="O16" s="808"/>
    </row>
    <row r="17" spans="1:48" ht="26.25" customHeight="1" x14ac:dyDescent="0.15">
      <c r="C17" s="249"/>
      <c r="D17" s="250"/>
      <c r="E17" s="250"/>
      <c r="F17" s="250"/>
      <c r="G17" s="250"/>
      <c r="H17" s="254" t="s">
        <v>7</v>
      </c>
      <c r="I17" s="254"/>
      <c r="J17" s="806" t="str">
        <f>+表紙!J40</f>
        <v>JFEコンフォーム株式会社
代表取締役　城戸　章</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044-355-7221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JFEコンフォーム株式会社</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3050</v>
      </c>
      <c r="N25" s="859"/>
      <c r="O25" s="860"/>
    </row>
    <row r="26" spans="1:48" ht="18" customHeight="1" x14ac:dyDescent="0.15">
      <c r="C26" s="839" t="s">
        <v>11</v>
      </c>
      <c r="D26" s="840"/>
      <c r="E26" s="841"/>
      <c r="F26" s="833" t="str">
        <f>+表紙!F49</f>
        <v>川崎区南渡田町1-1</v>
      </c>
      <c r="G26" s="834"/>
      <c r="H26" s="834"/>
      <c r="I26" s="834"/>
      <c r="J26" s="834"/>
      <c r="K26" s="834"/>
      <c r="L26" s="139" t="s">
        <v>172</v>
      </c>
      <c r="M26" s="259"/>
      <c r="N26" s="837" t="str">
        <f>IF(+表紙!N49="","",+表紙!N49)</f>
        <v>044-355-7221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2117</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83人</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1823.9</v>
      </c>
      <c r="I40" s="293" t="s">
        <v>4</v>
      </c>
      <c r="J40" s="542" t="s">
        <v>324</v>
      </c>
      <c r="K40" s="543"/>
      <c r="L40" s="544"/>
      <c r="M40" s="865" t="str">
        <f>+表紙!M63</f>
        <v>0</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t="str">
        <f>+表紙!M65</f>
        <v>0</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2024-07-01T02:22:49Z</dcterms:created>
  <dcterms:modified xsi:type="dcterms:W3CDTF">2024-09-09T02:51:26Z</dcterms:modified>
</cp:coreProperties>
</file>