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6780" tabRatio="76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8" i="94" l="1"/>
  <c r="AA44" i="94"/>
  <c r="K226" i="95" s="1"/>
  <c r="K202" i="98" s="1"/>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<sst xmlns="http://schemas.openxmlformats.org/spreadsheetml/2006/main" count="3173" uniqueCount="458">
  <si>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</si>
  <si>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</si>
  <si>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</si>
  <si>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</si>
  <si>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</si>
  <si>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</si>
  <si>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</si>
  <si>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</si>
  <si>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</si>
  <si>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</si>
  <si>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</si>
  <si>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</si>
  <si>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</si>
  <si>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</si>
  <si>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</si>
  <si>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</si>
  <si>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</si>
  <si>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</si>
  <si>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</si>
  <si>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</si>
  <si>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</si>
  <si>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</si>
  <si>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</si>
  <si>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</si>
  <si>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</si>
  <si>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</si>
  <si>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</si>
  <si>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</si>
  <si>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</si>
  <si>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</si>
  <si>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</si>
  <si>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</si>
  <si>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</si>
  <si>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</si>
  <si>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</si>
  <si>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</si>
  <si>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</si>
  <si>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</si>
  <si>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</si>
  <si>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</si>
  <si>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</si>
  <si>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</si>
  <si>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</si>
  <si>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</si>
  <si>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</si>
  <si>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</si>
  <si>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</si>
  <si>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</si>
  <si>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</si>
  <si>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</si>
  <si>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</si>
  <si>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</si>
  <si>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</si>
  <si>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</si>
  <si>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</si>
  <si>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</si>
  <si>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</si>
  <si>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</si>
  <si>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</si>
  <si>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</si>
  <si>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</si>
  <si>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</si>
  <si>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</si>
  <si>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</si>
  <si>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</si>
  <si>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</si>
  <si>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</si>
  <si>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</si>
  <si>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</si>
  <si>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</si>
  <si>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</si>
  <si>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</si>
  <si>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</si>
  <si>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</si>
  <si>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</si>
  <si>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</si>
  <si>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</si>
  <si>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</si>
  <si>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</si>
  <si>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</si>
  <si>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</si>
  <si>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</si>
  <si>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</si>
  <si>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</si>
  <si>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</si>
  <si>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</si>
  <si>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</si>
  <si>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</si>
  <si>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</si>
  <si>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</si>
  <si>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</si>
  <si>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</si>
  <si>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</si>
  <si>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</si>
  <si>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</si>
  <si>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</si>
  <si>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</si>
  <si>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</si>
  <si>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</si>
  <si>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</si>
  <si>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</si>
  <si>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</si>
  <si>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</si>
  <si>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</si>
  <si>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</si>
  <si>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</si>
  <si>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</si>
  <si>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</si>
  <si>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</si>
  <si>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</si>
  <si>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</si>
  <si>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</si>
  <si>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</si>
  <si>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</si>
  <si>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</si>
  <si>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</si>
  <si>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</si>
  <si>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</si>
  <si>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</si>
  <si>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</si>
  <si>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</si>
  <si>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</si>
  <si>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</si>
  <si>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</si>
  <si>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</si>
  <si>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</si>
  <si>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</si>
  <si>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</si>
  <si>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</si>
  <si>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</si>
  <si>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</si>
  <si>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</si>
  <si>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</si>
  <si>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</si>
  <si>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</si>
  <si>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</si>
  <si>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</si>
  <si>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</si>
  <si>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</si>
  <si>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</si>
  <si>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</si>
  <si>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</si>
  <si>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</si>
  <si>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</si>
  <si>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</si>
  <si>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</si>
  <si>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</si>
  <si>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</si>
  <si>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</si>
  <si>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</si>
  <si>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</si>
  <si>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</si>
  <si>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</si>
  <si>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</si>
  <si>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</si>
  <si>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</si>
  <si>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</si>
  <si>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</si>
  <si>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</si>
  <si>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</si>
  <si>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</si>
  <si>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</si>
  <si>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</si>
  <si>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</si>
  <si>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</si>
  <si>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</si>
  <si>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</si>
  <si>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</si>
  <si>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</si>
  <si>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</si>
  <si>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</si>
  <si>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</si>
  <si>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</si>
  <si>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</si>
  <si>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</si>
  <si>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</si>
  <si>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</si>
  <si>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</si>
  <si>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</si>
  <si>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</si>
  <si>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</si>
  <si>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</si>
  <si>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</si>
  <si>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</si>
  <si>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</si>
  <si>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</si>
  <si>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</si>
  <si>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</si>
  <si>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</si>
  <si>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</si>
  <si>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</si>
  <si>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</si>
  <si>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</si>
  <si>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</si>
  <si>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</si>
  <si>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</si>
  <si>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</si>
  <si>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</si>
  <si>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</si>
  <si>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</si>
  <si>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</si>
  <si>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</si>
  <si>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</si>
  <si>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</si>
  <si>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</si>
  <si>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</si>
  <si>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</si>
  <si>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</si>
  <si>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</si>
  <si>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</si>
  <si>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</si>
  <si>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</si>
  <si>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</si>
  <si>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</si>
  <si>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</si>
  <si>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</si>
  <si>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</si>
  <si>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</si>
  <si>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</si>
  <si>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</si>
  <si>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</si>
  <si>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</si>
  <si>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</si>
  <si>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</si>
  <si>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</si>
  <si>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</si>
  <si>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</si>
  <si>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</si>
  <si>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</si>
  <si>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</si>
  <si>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</si>
  <si>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</si>
  <si>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</si>
  <si>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</si>
  <si>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</si>
  <si>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</si>
  <si>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</si>
  <si>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</si>
  <si>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</si>
  <si>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</si>
  <si>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</si>
  <si>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</si>
  <si>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</si>
  <si>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</si>
  <si>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</si>
  <si>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</si>
  <si>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</si>
  <si>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</si>
  <si>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</si>
  <si>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</si>
  <si>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</si>
  <si>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</si>
  <si>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</si>
  <si>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</si>
  <si>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</si>
  <si>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</si>
  <si>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</si>
  <si>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</si>
  <si>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</si>
  <si>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</si>
  <si>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</si>
  <si>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</si>
  <si>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</si>
  <si>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</si>
  <si>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</si>
  <si>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</si>
  <si>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</si>
  <si>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</si>
  <si>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</si>
  <si>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</si>
  <si>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</si>
  <si>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</si>
  <si>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</si>
  <si>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</si>
  <si>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</si>
  <si>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</si>
  <si>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</si>
  <si>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</si>
  <si>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</si>
  <si>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</si>
  <si>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</si>
  <si>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</si>
  <si>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</si>
  <si>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</si>
  <si>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</si>
  <si>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</si>
  <si>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</si>
  <si>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</si>
  <si>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</si>
  <si>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</si>
  <si>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</si>
  <si>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</si>
  <si>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</si>
  <si>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</si>
  <si>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</si>
  <si>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</si>
  <si>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</si>
  <si>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</si>
  <si>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</si>
  <si>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</si>
  <si>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</si>
  <si>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</si>
  <si>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</si>
  <si>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</si>
  <si>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</si>
  <si>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</si>
  <si>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</si>
  <si>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</si>
  <si>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</si>
  <si>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</si>
  <si>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</si>
  <si>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</si>
  <si>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</si>
  <si>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</si>
  <si>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</si>
  <si>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</si>
  <si>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</si>
  <si>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</si>
  <si>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</si>
  <si>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</si>
  <si>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</si>
  <si>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</si>
  <si>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</si>
  <si>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</si>
  <si>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</si>
  <si>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</si>
  <si>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</si>
  <si>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</si>
  <si>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</si>
  <si>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</si>
  <si>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</si>
  <si>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</si>
  <si>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</si>
  <si>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</si>
  <si>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</si>
  <si>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</si>
  <si>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</si>
  <si>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</si>
  <si>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</si>
  <si>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</si>
  <si>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</si>
  <si>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</si>
  <si>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</si>
  <si>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</si>
  <si>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</si>
  <si>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</si>
  <si>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</si>
  <si>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</si>
  <si>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</si>
  <si>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</si>
  <si>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</si>
  <si>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</si>
  <si>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</si>
  <si>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</si>
  <si>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</si>
  <si>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</si>
  <si>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</si>
  <si>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</si>
  <si>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</si>
  <si>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</si>
  <si>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</si>
  <si>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</si>
  <si>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</si>
  <si>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</si>
  <si>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</si>
  <si>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</si>
  <si>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</si>
  <si>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</si>
  <si>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</si>
  <si>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</si>
  <si>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</si>
  <si>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</si>
  <si>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</si>
  <si>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</si>
  <si>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</si>
  <si>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</si>
  <si>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</si>
  <si>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</si>
  <si>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</si>
  <si>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</si>
  <si>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</si>
  <si>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</si>
  <si>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</si>
  <si>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</si>
  <si>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</si>
  <si>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</si>
  <si>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</si>
  <si>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</si>
  <si>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</si>
  <si>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</si>
  <si>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</si>
  <si>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</si>
  <si>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</si>
  <si>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</si>
  <si>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</si>
  <si>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</si>
  <si>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</si>
  <si>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</si>
  <si>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</si>
  <si>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</si>
  <si>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</si>
  <si>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</si>
  <si>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</si>
  <si>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</si>
  <si>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</si>
  <si>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</si>
  <si>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</si>
  <si>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</si>
  <si>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</si>
  <si>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</si>
  <si>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</si>
  <si>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</si>
  <si>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</si>
  <si>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</si>
  <si>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</si>
  <si>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</si>
  <si>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</si>
  <si>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</si>
  <si>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</si>
  <si>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</si>
  <si>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</si>
  <si>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</si>
  <si>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</si>
  <si>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</si>
  <si>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</si>
  <si>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</si>
  <si>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</si>
  <si>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</si>
  <si>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</si>
  <si>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</si>
  <si>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</si>
  <si>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</si>
  <si>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</si>
  <si>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</si>
  <si>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</si>
  <si>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</si>
  <si>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</si>
  <si>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</si>
  <si>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</si>
  <si>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</si>
  <si>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</si>
  <si>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</si>
  <si>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</si>
  <si>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</si>
  <si>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</si>
  <si>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東京都千代田区丸の内二丁目７番２号
　ＪＰタワー 20階</t>
    <phoneticPr fontId="3"/>
  </si>
  <si>
    <t>株式会社ｵｰﾌﾟﾝﾊｳｽ･ﾃﾞｨﾍﾞﾛｯﾌﾟﾒﾝﾄ
　代表取締役　　福岡　良介</t>
    <phoneticPr fontId="3"/>
  </si>
  <si>
    <t>03-3499-7703</t>
    <phoneticPr fontId="3"/>
  </si>
  <si>
    <t>株式会社オープンハウス・ディベロップメント　建設事業部</t>
    <phoneticPr fontId="3"/>
  </si>
  <si>
    <t>総合建設業</t>
    <rPh sb="0" eb="2">
      <t>ソウゴウ</t>
    </rPh>
    <rPh sb="2" eb="5">
      <t>ケンセツギョウ</t>
    </rPh>
    <phoneticPr fontId="3"/>
  </si>
  <si>
    <t>東京都渋谷区渋谷３-１２-１８</t>
    <phoneticPr fontId="3"/>
  </si>
  <si>
    <t>32人</t>
    <rPh sb="2" eb="3">
      <t>ニン</t>
    </rPh>
    <phoneticPr fontId="3"/>
  </si>
  <si>
    <t>別紙　参照</t>
    <rPh sb="0" eb="2">
      <t>ベッシ</t>
    </rPh>
    <rPh sb="3" eb="5">
      <t>サンショウ</t>
    </rPh>
    <phoneticPr fontId="3"/>
  </si>
  <si>
    <t>・現場分別
・発注数量精度向上による発生材削減
・材料のプレファブ化による廃棄物削減
・仮設材のリサイクル・リース品の利用による廃棄物削減</t>
    <phoneticPr fontId="3"/>
  </si>
  <si>
    <t>　廃石膏ボード、ダンボール、木くず、廃プラスチック類、金属くず</t>
    <phoneticPr fontId="3"/>
  </si>
  <si>
    <t>・埋立処理から再生利用への移行推進</t>
    <phoneticPr fontId="3"/>
  </si>
  <si>
    <t>令和 6 年 5 月 30 日</t>
    <phoneticPr fontId="3"/>
  </si>
  <si>
    <t>　廃プラスチック類　→　破砕・圧縮　→　再利用
　紙くず　→　破砕・圧縮　→　再利用
　木くず　→　破砕　→　再利用・燃料
　金属くず　→　破砕　→　再利用
　ガラスくず及び陶磁器くず　→　破砕　→　再利用
　がれき類　→　破砕　→　再利用
　混合廃棄物　→　破砕・圧縮　→　再利用</t>
    <rPh sb="108" eb="109">
      <t>ルイ</t>
    </rPh>
    <rPh sb="112" eb="114">
      <t>ハサイ</t>
    </rPh>
    <rPh sb="117" eb="120">
      <t>サイリヨウ</t>
    </rPh>
    <rPh sb="122" eb="124">
      <t>コンゴウ</t>
    </rPh>
    <rPh sb="124" eb="127">
      <t>ハイキブツ</t>
    </rPh>
    <rPh sb="130" eb="132">
      <t>ハサイ</t>
    </rPh>
    <rPh sb="133" eb="135">
      <t>アッシュク</t>
    </rPh>
    <rPh sb="138" eb="141">
      <t>サイリヨウ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</si>
</sst>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1749" y="2005149"/>
          <a:ext cx="391886" cy="5747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1749" y="1987731"/>
          <a:ext cx="391886" cy="57476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1749" y="1987731"/>
          <a:ext cx="391886" cy="57476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1749" y="1979023"/>
          <a:ext cx="391886" cy="566057"/>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1749" y="2005149"/>
          <a:ext cx="391886" cy="5747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1749" y="1996440"/>
          <a:ext cx="391886" cy="57476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1749" y="1979023"/>
          <a:ext cx="391886" cy="5747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91" zoomScaleNormal="115" zoomScaleSheetLayoutView="91"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456</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3882</v>
      </c>
      <c r="Q49" s="754"/>
      <c r="R49" s="754"/>
      <c r="S49" s="754"/>
      <c r="T49" s="754"/>
      <c r="U49" s="755"/>
    </row>
    <row r="50" spans="3:54" ht="26.25" customHeight="1" x14ac:dyDescent="0.15">
      <c r="C50" s="726" t="s">
        <v>11</v>
      </c>
      <c r="D50" s="727"/>
      <c r="E50" s="728"/>
      <c r="F50" s="737" t="s">
        <v>450</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449</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9212</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451</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457</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7</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7743.8000000000011</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453</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7</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8164</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453</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454</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454</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7743.8000000000011</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3970.8</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5168.5000000000009</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f>+別紙!AA18</f>
        <v>180.5</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8164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4170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5409</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188.5</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455</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株式会社オープンハウス・ディベロップメント　建設事業部</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C16"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906</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864.4</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723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906</v>
      </c>
      <c r="P27" s="863"/>
      <c r="Q27" s="863"/>
      <c r="R27" s="863"/>
      <c r="S27" s="59" t="s">
        <v>38</v>
      </c>
      <c r="T27" s="80"/>
      <c r="U27" s="80"/>
      <c r="X27" s="78" t="s">
        <v>39</v>
      </c>
      <c r="Y27" s="81"/>
      <c r="AG27" s="68"/>
      <c r="AH27" s="68"/>
      <c r="AI27" s="68"/>
      <c r="AJ27" s="68"/>
      <c r="AK27" s="905">
        <f>+AG18+O27</f>
        <v>906</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723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864.4</v>
      </c>
      <c r="G29" s="875"/>
      <c r="H29" s="234" t="s">
        <v>198</v>
      </c>
      <c r="L29" s="872"/>
      <c r="O29" s="71"/>
      <c r="P29" s="163"/>
      <c r="Q29" s="66" t="s">
        <v>183</v>
      </c>
      <c r="R29" s="839" t="s">
        <v>33</v>
      </c>
      <c r="S29" s="855"/>
      <c r="T29" s="855"/>
      <c r="U29" s="856"/>
      <c r="V29" s="63"/>
      <c r="W29" s="82"/>
      <c r="X29" s="860" t="s">
        <v>315</v>
      </c>
      <c r="Y29" s="861"/>
      <c r="Z29" s="853">
        <v>183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596</v>
      </c>
      <c r="G30" s="875"/>
      <c r="H30" s="234" t="s">
        <v>198</v>
      </c>
      <c r="L30" s="872"/>
      <c r="O30" s="71"/>
      <c r="Q30" s="862">
        <f>+ROUND(Z28,1)+ROUND(Z29,1)+ROUND(Z30,1)</f>
        <v>906</v>
      </c>
      <c r="R30" s="863"/>
      <c r="S30" s="863"/>
      <c r="T30" s="863"/>
      <c r="U30" s="59" t="s">
        <v>16</v>
      </c>
      <c r="X30" s="860" t="s">
        <v>186</v>
      </c>
      <c r="Y30" s="861"/>
      <c r="Z30" s="853">
        <v>0</v>
      </c>
      <c r="AA30" s="854"/>
      <c r="AB30" s="854"/>
      <c r="AC30" s="854"/>
      <c r="AD30" s="854"/>
      <c r="AE30" s="59" t="s">
        <v>13</v>
      </c>
      <c r="AK30" s="814">
        <v>625</v>
      </c>
      <c r="AL30" s="815"/>
      <c r="AM30" s="815"/>
      <c r="AN30" s="815"/>
      <c r="AO30" s="67" t="s">
        <v>13</v>
      </c>
      <c r="AR30" s="921"/>
      <c r="AS30" s="918"/>
      <c r="AT30" s="918"/>
      <c r="AU30" s="919"/>
    </row>
    <row r="31" spans="2:48" ht="27" customHeight="1" thickTop="1" thickBot="1" x14ac:dyDescent="0.2">
      <c r="B31" s="888" t="s">
        <v>375</v>
      </c>
      <c r="C31" s="839"/>
      <c r="D31" s="839"/>
      <c r="E31" s="840"/>
      <c r="F31" s="874">
        <v>689.2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180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172.1</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745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710.5</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739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745</v>
      </c>
      <c r="P27" s="863"/>
      <c r="Q27" s="863"/>
      <c r="R27" s="863"/>
      <c r="S27" s="59" t="s">
        <v>38</v>
      </c>
      <c r="T27" s="80"/>
      <c r="U27" s="80"/>
      <c r="X27" s="78" t="s">
        <v>39</v>
      </c>
      <c r="Y27" s="81"/>
      <c r="AG27" s="68"/>
      <c r="AH27" s="68"/>
      <c r="AI27" s="68"/>
      <c r="AJ27" s="68"/>
      <c r="AK27" s="905">
        <f>+AG18+O27</f>
        <v>745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739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710.5</v>
      </c>
      <c r="G29" s="875"/>
      <c r="H29" s="234" t="s">
        <v>198</v>
      </c>
      <c r="L29" s="872"/>
      <c r="O29" s="71"/>
      <c r="P29" s="163"/>
      <c r="Q29" s="66" t="s">
        <v>183</v>
      </c>
      <c r="R29" s="839" t="s">
        <v>33</v>
      </c>
      <c r="S29" s="855"/>
      <c r="T29" s="855"/>
      <c r="U29" s="856"/>
      <c r="V29" s="63"/>
      <c r="W29" s="82"/>
      <c r="X29" s="860" t="s">
        <v>315</v>
      </c>
      <c r="Y29" s="861"/>
      <c r="Z29" s="853">
        <v>6</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142.9</v>
      </c>
      <c r="G30" s="875"/>
      <c r="H30" s="234" t="s">
        <v>198</v>
      </c>
      <c r="L30" s="872"/>
      <c r="O30" s="71"/>
      <c r="Q30" s="862">
        <f>+ROUND(Z28,1)+ROUND(Z29,1)+ROUND(Z30,1)</f>
        <v>745</v>
      </c>
      <c r="R30" s="863"/>
      <c r="S30" s="863"/>
      <c r="T30" s="863"/>
      <c r="U30" s="59" t="s">
        <v>16</v>
      </c>
      <c r="X30" s="860" t="s">
        <v>186</v>
      </c>
      <c r="Y30" s="861"/>
      <c r="Z30" s="853">
        <v>0</v>
      </c>
      <c r="AA30" s="854"/>
      <c r="AB30" s="854"/>
      <c r="AC30" s="854"/>
      <c r="AD30" s="854"/>
      <c r="AE30" s="59" t="s">
        <v>13</v>
      </c>
      <c r="AK30" s="814">
        <v>150</v>
      </c>
      <c r="AL30" s="815"/>
      <c r="AM30" s="815"/>
      <c r="AN30" s="815"/>
      <c r="AO30" s="67" t="s">
        <v>13</v>
      </c>
      <c r="AR30" s="921"/>
      <c r="AS30" s="918"/>
      <c r="AT30" s="918"/>
      <c r="AU30" s="919"/>
    </row>
    <row r="31" spans="2:48" ht="27" customHeight="1" thickTop="1" thickBot="1" x14ac:dyDescent="0.2">
      <c r="B31" s="888" t="s">
        <v>375</v>
      </c>
      <c r="C31" s="839"/>
      <c r="D31" s="839"/>
      <c r="E31" s="840"/>
      <c r="F31" s="874">
        <v>704.2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6</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6.3</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W16"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2255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2147.4</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2255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2255</v>
      </c>
      <c r="P27" s="863"/>
      <c r="Q27" s="863"/>
      <c r="R27" s="863"/>
      <c r="S27" s="59" t="s">
        <v>38</v>
      </c>
      <c r="T27" s="80"/>
      <c r="U27" s="80"/>
      <c r="X27" s="78" t="s">
        <v>39</v>
      </c>
      <c r="Y27" s="81"/>
      <c r="AG27" s="68"/>
      <c r="AH27" s="68"/>
      <c r="AI27" s="68"/>
      <c r="AJ27" s="68"/>
      <c r="AK27" s="905">
        <f>+AG18+O27</f>
        <v>2255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2255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2147.4</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2066.1999999999998</v>
      </c>
      <c r="G30" s="875"/>
      <c r="H30" s="234" t="s">
        <v>198</v>
      </c>
      <c r="L30" s="872"/>
      <c r="O30" s="71"/>
      <c r="Q30" s="862">
        <f>+ROUND(Z28,1)+ROUND(Z29,1)+ROUND(Z30,1)</f>
        <v>2255</v>
      </c>
      <c r="R30" s="863"/>
      <c r="S30" s="863"/>
      <c r="T30" s="863"/>
      <c r="U30" s="59" t="s">
        <v>16</v>
      </c>
      <c r="X30" s="860" t="s">
        <v>186</v>
      </c>
      <c r="Y30" s="861"/>
      <c r="Z30" s="853">
        <v>0</v>
      </c>
      <c r="AA30" s="854"/>
      <c r="AB30" s="854"/>
      <c r="AC30" s="854"/>
      <c r="AD30" s="854"/>
      <c r="AE30" s="59" t="s">
        <v>13</v>
      </c>
      <c r="AK30" s="814">
        <v>2170</v>
      </c>
      <c r="AL30" s="815"/>
      <c r="AM30" s="815"/>
      <c r="AN30" s="815"/>
      <c r="AO30" s="67" t="s">
        <v>13</v>
      </c>
      <c r="AR30" s="921"/>
      <c r="AS30" s="918"/>
      <c r="AT30" s="918"/>
      <c r="AU30" s="919"/>
    </row>
    <row r="31" spans="2:48" ht="27" customHeight="1" thickTop="1" thickBot="1" x14ac:dyDescent="0.2">
      <c r="B31" s="888" t="s">
        <v>375</v>
      </c>
      <c r="C31" s="839"/>
      <c r="D31" s="839"/>
      <c r="E31" s="840"/>
      <c r="F31" s="874">
        <v>2147.4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T13"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175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184.9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175</v>
      </c>
      <c r="P27" s="863"/>
      <c r="Q27" s="863"/>
      <c r="R27" s="863"/>
      <c r="S27" s="59" t="s">
        <v>38</v>
      </c>
      <c r="T27" s="80"/>
      <c r="U27" s="80"/>
      <c r="X27" s="78" t="s">
        <v>39</v>
      </c>
      <c r="Y27" s="81"/>
      <c r="AG27" s="68"/>
      <c r="AH27" s="68"/>
      <c r="AI27" s="68"/>
      <c r="AJ27" s="68"/>
      <c r="AK27" s="905">
        <f>+AG18+O27</f>
        <v>175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184.9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15.8</v>
      </c>
      <c r="G30" s="875"/>
      <c r="H30" s="234" t="s">
        <v>198</v>
      </c>
      <c r="L30" s="872"/>
      <c r="O30" s="71"/>
      <c r="Q30" s="862">
        <f>+ROUND(Z28,1)+ROUND(Z29,1)+ROUND(Z30,1)</f>
        <v>175</v>
      </c>
      <c r="R30" s="863"/>
      <c r="S30" s="863"/>
      <c r="T30" s="863"/>
      <c r="U30" s="59" t="s">
        <v>16</v>
      </c>
      <c r="X30" s="860" t="s">
        <v>186</v>
      </c>
      <c r="Y30" s="861"/>
      <c r="Z30" s="853">
        <v>0</v>
      </c>
      <c r="AA30" s="854"/>
      <c r="AB30" s="854"/>
      <c r="AC30" s="854"/>
      <c r="AD30" s="854"/>
      <c r="AE30" s="59" t="s">
        <v>13</v>
      </c>
      <c r="AK30" s="814">
        <v>15</v>
      </c>
      <c r="AL30" s="815"/>
      <c r="AM30" s="815"/>
      <c r="AN30" s="815"/>
      <c r="AO30" s="67" t="s">
        <v>13</v>
      </c>
      <c r="AR30" s="921"/>
      <c r="AS30" s="918"/>
      <c r="AT30" s="918"/>
      <c r="AU30" s="919"/>
    </row>
    <row r="31" spans="2:48" ht="27" customHeight="1" thickTop="1" thickBot="1" x14ac:dyDescent="0.2">
      <c r="B31" s="888" t="s">
        <v>375</v>
      </c>
      <c r="C31" s="839"/>
      <c r="D31" s="839"/>
      <c r="E31" s="840"/>
      <c r="F31" s="874">
        <v>184.9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T16"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2896</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2758</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1482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2896</v>
      </c>
      <c r="P27" s="863"/>
      <c r="Q27" s="863"/>
      <c r="R27" s="863"/>
      <c r="S27" s="59" t="s">
        <v>38</v>
      </c>
      <c r="T27" s="80"/>
      <c r="U27" s="80"/>
      <c r="X27" s="78" t="s">
        <v>39</v>
      </c>
      <c r="Y27" s="81"/>
      <c r="AG27" s="68"/>
      <c r="AH27" s="68"/>
      <c r="AI27" s="68"/>
      <c r="AJ27" s="68"/>
      <c r="AK27" s="905">
        <f>+AG18+O27</f>
        <v>2896</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1482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2758</v>
      </c>
      <c r="G29" s="875"/>
      <c r="H29" s="234" t="s">
        <v>198</v>
      </c>
      <c r="L29" s="872"/>
      <c r="O29" s="71"/>
      <c r="P29" s="163"/>
      <c r="Q29" s="66" t="s">
        <v>183</v>
      </c>
      <c r="R29" s="839" t="s">
        <v>33</v>
      </c>
      <c r="S29" s="855"/>
      <c r="T29" s="855"/>
      <c r="U29" s="856"/>
      <c r="V29" s="63"/>
      <c r="W29" s="82"/>
      <c r="X29" s="860" t="s">
        <v>315</v>
      </c>
      <c r="Y29" s="861"/>
      <c r="Z29" s="853">
        <v>1414</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1119.9000000000001</v>
      </c>
      <c r="G30" s="875"/>
      <c r="H30" s="234" t="s">
        <v>198</v>
      </c>
      <c r="L30" s="872"/>
      <c r="O30" s="71"/>
      <c r="Q30" s="862">
        <f>+ROUND(Z28,1)+ROUND(Z29,1)+ROUND(Z30,1)</f>
        <v>2896</v>
      </c>
      <c r="R30" s="863"/>
      <c r="S30" s="863"/>
      <c r="T30" s="863"/>
      <c r="U30" s="59" t="s">
        <v>16</v>
      </c>
      <c r="X30" s="860" t="s">
        <v>186</v>
      </c>
      <c r="Y30" s="861"/>
      <c r="Z30" s="853">
        <v>0</v>
      </c>
      <c r="AA30" s="854"/>
      <c r="AB30" s="854"/>
      <c r="AC30" s="854"/>
      <c r="AD30" s="854"/>
      <c r="AE30" s="59" t="s">
        <v>13</v>
      </c>
      <c r="AK30" s="814">
        <v>1176</v>
      </c>
      <c r="AL30" s="815"/>
      <c r="AM30" s="815"/>
      <c r="AN30" s="815"/>
      <c r="AO30" s="67" t="s">
        <v>13</v>
      </c>
      <c r="AR30" s="921"/>
      <c r="AS30" s="918"/>
      <c r="AT30" s="918"/>
      <c r="AU30" s="919"/>
    </row>
    <row r="31" spans="2:48" ht="27" customHeight="1" thickTop="1" thickBot="1" x14ac:dyDescent="0.2">
      <c r="B31" s="888" t="s">
        <v>375</v>
      </c>
      <c r="C31" s="839"/>
      <c r="D31" s="839"/>
      <c r="E31" s="840"/>
      <c r="F31" s="874">
        <v>1411.5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J10"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1141</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1036.8</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1141</v>
      </c>
      <c r="P27" s="863"/>
      <c r="Q27" s="863"/>
      <c r="R27" s="863"/>
      <c r="S27" s="59" t="s">
        <v>38</v>
      </c>
      <c r="T27" s="80"/>
      <c r="U27" s="80"/>
      <c r="X27" s="78" t="s">
        <v>39</v>
      </c>
      <c r="Y27" s="81"/>
      <c r="AG27" s="68"/>
      <c r="AH27" s="68"/>
      <c r="AI27" s="68"/>
      <c r="AJ27" s="68"/>
      <c r="AK27" s="905">
        <f>+AG18+O27</f>
        <v>1141</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1036.8</v>
      </c>
      <c r="G29" s="875"/>
      <c r="H29" s="234" t="s">
        <v>198</v>
      </c>
      <c r="L29" s="872"/>
      <c r="O29" s="71"/>
      <c r="P29" s="163"/>
      <c r="Q29" s="66" t="s">
        <v>183</v>
      </c>
      <c r="R29" s="839" t="s">
        <v>33</v>
      </c>
      <c r="S29" s="855"/>
      <c r="T29" s="855"/>
      <c r="U29" s="856"/>
      <c r="V29" s="63"/>
      <c r="W29" s="82"/>
      <c r="X29" s="860" t="s">
        <v>315</v>
      </c>
      <c r="Y29" s="861"/>
      <c r="Z29" s="853">
        <v>1130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3.1</v>
      </c>
      <c r="G30" s="875"/>
      <c r="H30" s="234" t="s">
        <v>198</v>
      </c>
      <c r="L30" s="872"/>
      <c r="O30" s="71"/>
      <c r="Q30" s="862">
        <f>+ROUND(Z28,1)+ROUND(Z29,1)+ROUND(Z30,1)</f>
        <v>1141</v>
      </c>
      <c r="R30" s="863"/>
      <c r="S30" s="863"/>
      <c r="T30" s="863"/>
      <c r="U30" s="59" t="s">
        <v>16</v>
      </c>
      <c r="X30" s="860" t="s">
        <v>186</v>
      </c>
      <c r="Y30" s="861"/>
      <c r="Z30" s="853">
        <v>0</v>
      </c>
      <c r="AA30" s="854"/>
      <c r="AB30" s="854"/>
      <c r="AC30" s="854"/>
      <c r="AD30" s="854"/>
      <c r="AE30" s="59" t="s">
        <v>13</v>
      </c>
      <c r="AK30" s="814">
        <v>4</v>
      </c>
      <c r="AL30" s="815"/>
      <c r="AM30" s="815"/>
      <c r="AN30" s="815"/>
      <c r="AO30" s="67" t="s">
        <v>13</v>
      </c>
      <c r="AR30" s="921"/>
      <c r="AS30" s="918"/>
      <c r="AT30" s="918"/>
      <c r="AU30" s="919"/>
    </row>
    <row r="31" spans="2:48" ht="27" customHeight="1" thickTop="1" thickBot="1" x14ac:dyDescent="0.2">
      <c r="B31" s="888" t="s">
        <v>375</v>
      </c>
      <c r="C31" s="839"/>
      <c r="D31" s="839"/>
      <c r="E31" s="840"/>
      <c r="F31" s="874">
        <v>9.8000000000000007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X13" workbookViewId="0">
      <selection activeCell="K90" sqref="K90:O9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株式会社オープンハウス・ディベロップメント　建設事業部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46</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41.8</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46</v>
      </c>
      <c r="P27" s="863"/>
      <c r="Q27" s="863"/>
      <c r="R27" s="863"/>
      <c r="S27" s="59" t="s">
        <v>38</v>
      </c>
      <c r="T27" s="80"/>
      <c r="U27" s="80"/>
      <c r="X27" s="78" t="s">
        <v>39</v>
      </c>
      <c r="Y27" s="81"/>
      <c r="AG27" s="68"/>
      <c r="AH27" s="68"/>
      <c r="AI27" s="68"/>
      <c r="AJ27" s="68"/>
      <c r="AK27" s="905">
        <f>+AG18+O27</f>
        <v>46</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41.8</v>
      </c>
      <c r="G29" s="875"/>
      <c r="H29" s="234" t="s">
        <v>198</v>
      </c>
      <c r="L29" s="872"/>
      <c r="O29" s="71"/>
      <c r="P29" s="163"/>
      <c r="Q29" s="66" t="s">
        <v>183</v>
      </c>
      <c r="R29" s="839" t="s">
        <v>33</v>
      </c>
      <c r="S29" s="855"/>
      <c r="T29" s="855"/>
      <c r="U29" s="856"/>
      <c r="V29" s="63"/>
      <c r="W29" s="82"/>
      <c r="X29" s="860" t="s">
        <v>315</v>
      </c>
      <c r="Y29" s="861"/>
      <c r="Z29" s="853">
        <v>22</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26.9</v>
      </c>
      <c r="G30" s="875"/>
      <c r="H30" s="234" t="s">
        <v>198</v>
      </c>
      <c r="L30" s="872"/>
      <c r="O30" s="71"/>
      <c r="Q30" s="862">
        <f>+ROUND(Z28,1)+ROUND(Z29,1)+ROUND(Z30,1)</f>
        <v>46</v>
      </c>
      <c r="R30" s="863"/>
      <c r="S30" s="863"/>
      <c r="T30" s="863"/>
      <c r="U30" s="59" t="s">
        <v>16</v>
      </c>
      <c r="X30" s="860" t="s">
        <v>186</v>
      </c>
      <c r="Y30" s="861"/>
      <c r="Z30" s="853">
        <v>0</v>
      </c>
      <c r="AA30" s="854"/>
      <c r="AB30" s="854"/>
      <c r="AC30" s="854"/>
      <c r="AD30" s="854"/>
      <c r="AE30" s="59" t="s">
        <v>13</v>
      </c>
      <c r="AK30" s="814">
        <v>30</v>
      </c>
      <c r="AL30" s="815"/>
      <c r="AM30" s="815"/>
      <c r="AN30" s="815"/>
      <c r="AO30" s="67" t="s">
        <v>13</v>
      </c>
      <c r="AR30" s="921"/>
      <c r="AS30" s="918"/>
      <c r="AT30" s="918"/>
      <c r="AU30" s="919"/>
    </row>
    <row r="31" spans="2:48" ht="27" customHeight="1" thickTop="1" thickBot="1" x14ac:dyDescent="0.2">
      <c r="B31" s="888" t="s">
        <v>375</v>
      </c>
      <c r="C31" s="839"/>
      <c r="D31" s="839"/>
      <c r="E31" s="840"/>
      <c r="F31" s="874">
        <v>21.5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2.5</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2.1</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8" zoomScale="80" zoomScaleNormal="80" workbookViewId="0">
      <selection activeCell="K90" sqref="K90:O90"/>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株式会社オープンハウス・ディベロップメント　建設事業部</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864.4</v>
      </c>
      <c r="M9" s="507">
        <f>IF(OR(ｷ.紙くず!F24&gt;0,ｷ.紙くず!F24&lt;0),ｷ.紙くず!F24,IF(M$19&gt;0,"0",0))</f>
        <v>710.5</v>
      </c>
      <c r="N9" s="507">
        <f>IF(OR(ｸ.木くず!F24&gt;0,ｸ.木くず!F24&lt;0),ｸ.木くず!F24,IF(N$19&gt;0,"0",0))</f>
        <v>2147.4</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184.9</v>
      </c>
      <c r="T9" s="507">
        <f>IF(OR(ｾ.ｶﾞﾗｽ･ｺﾝｸﾘ･陶磁器くず!F24&gt;0,ｾ.ｶﾞﾗｽ･ｺﾝｸﾘ･陶磁器くず!F24&lt;0),ｾ.ｶﾞﾗｽ･ｺﾝｸﾘ･陶磁器くず!F24,IF(T$19&gt;0,"0",0))</f>
        <v>2758</v>
      </c>
      <c r="U9" s="507">
        <f>IF(OR(ｿ.鉱さい!F24&gt;0,ｿ.鉱さい!F24&lt;0),ｿ.鉱さい!F24,IF(U$19&gt;0,"0",0))</f>
        <v>0</v>
      </c>
      <c r="V9" s="507">
        <f>IF(OR(ﾀ.がれき類!F24&gt;0,ﾀ.がれき類!F24&lt;0),ﾀ.がれき類!F24,IF(V$19&gt;0,"0",0))</f>
        <v>1036.8</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41.8</v>
      </c>
      <c r="AA9" s="509">
        <f>IF(SUM(G9:Z9)&gt;0,SUM(G9:Z9),IF(AA$19&gt;0,"0",0))</f>
        <v>7743.8000000000011</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864.4</v>
      </c>
      <c r="M14" s="513">
        <f>IF(OR(ｷ.紙くず!F29&gt;0,ｷ.紙くず!F29&lt;0),ｷ.紙くず!F29,IF(M$19&gt;0,"0",0))</f>
        <v>710.5</v>
      </c>
      <c r="N14" s="513">
        <f>IF(OR(ｸ.木くず!F29&gt;0,ｸ.木くず!F29&lt;0),ｸ.木くず!F29,IF(N$19&gt;0,"0",0))</f>
        <v>2147.4</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184.9</v>
      </c>
      <c r="T14" s="513">
        <f>IF(OR(ｾ.ｶﾞﾗｽ･ｺﾝｸﾘ･陶磁器くず!F29&gt;0,ｾ.ｶﾞﾗｽ･ｺﾝｸﾘ･陶磁器くず!F29&lt;0),ｾ.ｶﾞﾗｽ･ｺﾝｸﾘ･陶磁器くず!F29,IF(T$19&gt;0,"0",0))</f>
        <v>2758</v>
      </c>
      <c r="U14" s="513">
        <f>IF(OR(ｿ.鉱さい!F29&gt;0,ｿ.鉱さい!F29&lt;0),ｿ.鉱さい!F29,IF(U$19&gt;0,"0",0))</f>
        <v>0</v>
      </c>
      <c r="V14" s="513">
        <f>IF(OR(ﾀ.がれき類!F29&gt;0,ﾀ.がれき類!F29&lt;0),ﾀ.がれき類!F29,IF(V$19&gt;0,"0",0))</f>
        <v>1036.8</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41.8</v>
      </c>
      <c r="AA14" s="515">
        <f t="shared" si="0"/>
        <v>7743.8000000000011</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596</v>
      </c>
      <c r="M15" s="513">
        <f>IF(OR(ｷ.紙くず!F30&gt;0,ｷ.紙くず!F30&lt;0),ｷ.紙くず!F30,IF(M$19&gt;0,"0",0))</f>
        <v>142.9</v>
      </c>
      <c r="N15" s="513">
        <f>IF(OR(ｸ.木くず!F30&gt;0,ｸ.木くず!F30&lt;0),ｸ.木くず!F30,IF(N$19&gt;0,"0",0))</f>
        <v>2066.1999999999998</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15.8</v>
      </c>
      <c r="T15" s="513">
        <f>IF(OR(ｾ.ｶﾞﾗｽ･ｺﾝｸﾘ･陶磁器くず!F30&gt;0,ｾ.ｶﾞﾗｽ･ｺﾝｸﾘ･陶磁器くず!F30&lt;0),ｾ.ｶﾞﾗｽ･ｺﾝｸﾘ･陶磁器くず!F30,IF(T$19&gt;0,"0",0))</f>
        <v>1119.9000000000001</v>
      </c>
      <c r="U15" s="513">
        <f>IF(OR(ｿ.鉱さい!F30&gt;0,ｿ.鉱さい!F30&lt;0),ｿ.鉱さい!F30,IF(U$19&gt;0,"0",0))</f>
        <v>0</v>
      </c>
      <c r="V15" s="513">
        <f>IF(OR(ﾀ.がれき類!F30&gt;0,ﾀ.がれき類!F30&lt;0),ﾀ.がれき類!F30,IF(V$19&gt;0,"0",0))</f>
        <v>3.1</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26.9</v>
      </c>
      <c r="AA15" s="515">
        <f t="shared" si="0"/>
        <v>3970.8</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689.2</v>
      </c>
      <c r="M16" s="513">
        <f>IF(OR(ｷ.紙くず!F31&gt;0,ｷ.紙くず!F31&lt;0),ｷ.紙くず!F31,IF(M$19&gt;0,"0",0))</f>
        <v>704.2</v>
      </c>
      <c r="N16" s="513">
        <f>IF(OR(ｸ.木くず!F31&gt;0,ｸ.木くず!F31&lt;0),ｸ.木くず!F31,IF(N$19&gt;0,"0",0))</f>
        <v>2147.4</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184.9</v>
      </c>
      <c r="T16" s="513">
        <f>IF(OR(ｾ.ｶﾞﾗｽ･ｺﾝｸﾘ･陶磁器くず!F31&gt;0,ｾ.ｶﾞﾗｽ･ｺﾝｸﾘ･陶磁器くず!F31&lt;0),ｾ.ｶﾞﾗｽ･ｺﾝｸﾘ･陶磁器くず!F31,IF(T$19&gt;0,"0",0))</f>
        <v>1411.5</v>
      </c>
      <c r="U16" s="513">
        <f>IF(OR(ｿ.鉱さい!F31&gt;0,ｿ.鉱さい!F31&lt;0),ｿ.鉱さい!F31,IF(U$19&gt;0,"0",0))</f>
        <v>0</v>
      </c>
      <c r="V16" s="513">
        <f>IF(OR(ﾀ.がれき類!F31&gt;0,ﾀ.がれき類!F31&lt;0),ﾀ.がれき類!F31,IF(V$19&gt;0,"0",0))</f>
        <v>9.8000000000000007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21.5</v>
      </c>
      <c r="AA16" s="515">
        <f t="shared" si="0"/>
        <v>5168.5000000000009</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172.1</v>
      </c>
      <c r="M18" s="516">
        <f>IF(OR(ｷ.紙くず!F33&gt;0,ｷ.紙くず!F33&lt;0),ｷ.紙くず!F33,IF(M$19&gt;0,"0",0))</f>
        <v>6.3</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2.1</v>
      </c>
      <c r="AA18" s="518">
        <f t="shared" si="0"/>
        <v>180.5</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906</v>
      </c>
      <c r="M19" s="519">
        <f t="shared" si="1"/>
        <v>745</v>
      </c>
      <c r="N19" s="519">
        <f t="shared" si="1"/>
        <v>2255</v>
      </c>
      <c r="O19" s="519">
        <f t="shared" si="1"/>
        <v>0</v>
      </c>
      <c r="P19" s="519">
        <f t="shared" si="1"/>
        <v>0</v>
      </c>
      <c r="Q19" s="519">
        <f t="shared" si="1"/>
        <v>0</v>
      </c>
      <c r="R19" s="519">
        <f t="shared" si="1"/>
        <v>0</v>
      </c>
      <c r="S19" s="519">
        <f t="shared" si="1"/>
        <v>175</v>
      </c>
      <c r="T19" s="519">
        <f t="shared" si="1"/>
        <v>2896</v>
      </c>
      <c r="U19" s="519">
        <f t="shared" si="1"/>
        <v>0</v>
      </c>
      <c r="V19" s="519">
        <f t="shared" si="1"/>
        <v>1141</v>
      </c>
      <c r="W19" s="519">
        <f t="shared" si="1"/>
        <v>0</v>
      </c>
      <c r="X19" s="519">
        <f t="shared" si="1"/>
        <v>0</v>
      </c>
      <c r="Y19" s="519">
        <f t="shared" si="1"/>
        <v>0</v>
      </c>
      <c r="Z19" s="520">
        <f t="shared" si="1"/>
        <v>46</v>
      </c>
      <c r="AA19" s="521">
        <f t="shared" ref="AA19:AA25" si="2">SUM(G19:Z19)</f>
        <v>8164</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906</v>
      </c>
      <c r="M37" s="554">
        <f t="shared" si="8"/>
        <v>745</v>
      </c>
      <c r="N37" s="554">
        <f t="shared" si="8"/>
        <v>2255</v>
      </c>
      <c r="O37" s="554">
        <f t="shared" si="8"/>
        <v>0</v>
      </c>
      <c r="P37" s="554">
        <f t="shared" si="8"/>
        <v>0</v>
      </c>
      <c r="Q37" s="554">
        <f t="shared" si="8"/>
        <v>0</v>
      </c>
      <c r="R37" s="554">
        <f t="shared" si="8"/>
        <v>0</v>
      </c>
      <c r="S37" s="554">
        <f t="shared" si="8"/>
        <v>175</v>
      </c>
      <c r="T37" s="554">
        <f t="shared" si="8"/>
        <v>2896</v>
      </c>
      <c r="U37" s="554">
        <f t="shared" si="8"/>
        <v>0</v>
      </c>
      <c r="V37" s="554">
        <f t="shared" si="8"/>
        <v>1141</v>
      </c>
      <c r="W37" s="554">
        <f t="shared" si="8"/>
        <v>0</v>
      </c>
      <c r="X37" s="554">
        <f t="shared" si="8"/>
        <v>0</v>
      </c>
      <c r="Y37" s="554">
        <f t="shared" si="8"/>
        <v>0</v>
      </c>
      <c r="Z37" s="555">
        <f t="shared" si="8"/>
        <v>46</v>
      </c>
      <c r="AA37" s="556">
        <f t="shared" si="4"/>
        <v>8164</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906</v>
      </c>
      <c r="M38" s="545">
        <f t="shared" si="9"/>
        <v>745</v>
      </c>
      <c r="N38" s="545">
        <f t="shared" si="9"/>
        <v>2255</v>
      </c>
      <c r="O38" s="545">
        <f t="shared" si="9"/>
        <v>0</v>
      </c>
      <c r="P38" s="545">
        <f t="shared" si="9"/>
        <v>0</v>
      </c>
      <c r="Q38" s="545">
        <f t="shared" si="9"/>
        <v>0</v>
      </c>
      <c r="R38" s="545">
        <f t="shared" si="9"/>
        <v>0</v>
      </c>
      <c r="S38" s="545">
        <f t="shared" si="9"/>
        <v>175</v>
      </c>
      <c r="T38" s="545">
        <f t="shared" si="9"/>
        <v>2896</v>
      </c>
      <c r="U38" s="545">
        <f t="shared" si="9"/>
        <v>0</v>
      </c>
      <c r="V38" s="545">
        <f t="shared" si="9"/>
        <v>1141</v>
      </c>
      <c r="W38" s="545">
        <f t="shared" si="9"/>
        <v>0</v>
      </c>
      <c r="X38" s="545">
        <f t="shared" si="9"/>
        <v>0</v>
      </c>
      <c r="Y38" s="545">
        <f t="shared" si="9"/>
        <v>0</v>
      </c>
      <c r="Z38" s="546">
        <f t="shared" si="9"/>
        <v>46</v>
      </c>
      <c r="AA38" s="547">
        <f t="shared" si="4"/>
        <v>8164</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723</v>
      </c>
      <c r="M39" s="548">
        <f>+ｷ.紙くず!$Z$28</f>
        <v>739</v>
      </c>
      <c r="N39" s="548">
        <f>+ｸ.木くず!$Z$28</f>
        <v>2255</v>
      </c>
      <c r="O39" s="548">
        <f>+ｹ.繊維くず!$Z$28</f>
        <v>0</v>
      </c>
      <c r="P39" s="548">
        <f>+ｺ.動植物性残さ!$Z$28</f>
        <v>0</v>
      </c>
      <c r="Q39" s="548">
        <f>+ｻ.動物系固形不要物!$Z$28</f>
        <v>0</v>
      </c>
      <c r="R39" s="548">
        <f>+ｼ.ｺﾞﾑくず!$Z$28</f>
        <v>0</v>
      </c>
      <c r="S39" s="548">
        <f>+ｽ.金属くず!$Z$28</f>
        <v>175</v>
      </c>
      <c r="T39" s="548">
        <f>+ｾ.ｶﾞﾗｽ･ｺﾝｸﾘ･陶磁器くず!$Z$28</f>
        <v>1482</v>
      </c>
      <c r="U39" s="548">
        <f>+ｿ.鉱さい!$Z$28</f>
        <v>0</v>
      </c>
      <c r="V39" s="548">
        <f>+ﾀ.がれき類!$Z$28</f>
        <v>11</v>
      </c>
      <c r="W39" s="548">
        <f>+ﾁ.動物のふん尿!$Z$28</f>
        <v>0</v>
      </c>
      <c r="X39" s="548">
        <f>+ﾂ.動物の死体!$Z$28</f>
        <v>0</v>
      </c>
      <c r="Y39" s="548">
        <f>+ﾃ.ばいじん!$Z$28</f>
        <v>0</v>
      </c>
      <c r="Z39" s="549">
        <f>+ﾄ.混合廃棄物その他!$Z$28</f>
        <v>24</v>
      </c>
      <c r="AA39" s="550">
        <f t="shared" si="4"/>
        <v>5409</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183</v>
      </c>
      <c r="M40" s="548">
        <f>+ｷ.紙くず!$Z$29</f>
        <v>6</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1414</v>
      </c>
      <c r="U40" s="548">
        <f>+ｿ.鉱さい!$Z$29</f>
        <v>0</v>
      </c>
      <c r="V40" s="548">
        <f>+ﾀ.がれき類!$Z$29</f>
        <v>1130</v>
      </c>
      <c r="W40" s="548">
        <f>+ﾁ.動物のふん尿!$Z$29</f>
        <v>0</v>
      </c>
      <c r="X40" s="548">
        <f>+ﾂ.動物の死体!$Z$29</f>
        <v>0</v>
      </c>
      <c r="Y40" s="548">
        <f>+ﾃ.ばいじん!$Z$29</f>
        <v>0</v>
      </c>
      <c r="Z40" s="549">
        <f>+ﾄ.混合廃棄物その他!$Z$29</f>
        <v>22</v>
      </c>
      <c r="AA40" s="550">
        <f t="shared" si="4"/>
        <v>2755</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906</v>
      </c>
      <c r="M43" s="557">
        <f>+ｷ.紙くず!$AK$27</f>
        <v>745</v>
      </c>
      <c r="N43" s="557">
        <f>+ｸ.木くず!$AK$27</f>
        <v>2255</v>
      </c>
      <c r="O43" s="557">
        <f>+ｹ.繊維くず!$AK$27</f>
        <v>0</v>
      </c>
      <c r="P43" s="557">
        <f>+ｺ.動植物性残さ!$AK$27</f>
        <v>0</v>
      </c>
      <c r="Q43" s="557">
        <f>+ｻ.動物系固形不要物!$AK$27</f>
        <v>0</v>
      </c>
      <c r="R43" s="557">
        <f>+ｼ.ｺﾞﾑくず!$AK$27</f>
        <v>0</v>
      </c>
      <c r="S43" s="557">
        <f>+ｽ.金属くず!$AK$27</f>
        <v>175</v>
      </c>
      <c r="T43" s="557">
        <f>+ｾ.ｶﾞﾗｽ･ｺﾝｸﾘ･陶磁器くず!$AK$27</f>
        <v>2896</v>
      </c>
      <c r="U43" s="557">
        <f>+ｿ.鉱さい!$AK$27</f>
        <v>0</v>
      </c>
      <c r="V43" s="557">
        <f>+ﾀ.がれき類!$AK$27</f>
        <v>1141</v>
      </c>
      <c r="W43" s="557">
        <f>+ﾁ.動物のふん尿!$AK$27</f>
        <v>0</v>
      </c>
      <c r="X43" s="557">
        <f>+ﾂ.動物の死体!$AK$27</f>
        <v>0</v>
      </c>
      <c r="Y43" s="557">
        <f>+ﾃ.ばいじん!$AK$27</f>
        <v>0</v>
      </c>
      <c r="Z43" s="558">
        <f>+ﾄ.混合廃棄物その他!$AK$27</f>
        <v>46</v>
      </c>
      <c r="AA43" s="559">
        <f t="shared" si="4"/>
        <v>8164</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625</v>
      </c>
      <c r="M44" s="560">
        <f>+ｷ.紙くず!$AK$30</f>
        <v>150</v>
      </c>
      <c r="N44" s="560">
        <f>+ｸ.木くず!$AK$30</f>
        <v>2170</v>
      </c>
      <c r="O44" s="560">
        <f>+ｹ.繊維くず!$AK$30</f>
        <v>0</v>
      </c>
      <c r="P44" s="560">
        <f>+ｺ.動植物性残さ!$AK$30</f>
        <v>0</v>
      </c>
      <c r="Q44" s="560">
        <f>+ｻ.動物系固形不要物!$AK$30</f>
        <v>0</v>
      </c>
      <c r="R44" s="560">
        <f>+ｼ.ｺﾞﾑくず!$AK$30</f>
        <v>0</v>
      </c>
      <c r="S44" s="560">
        <f>+ｽ.金属くず!$AK$30</f>
        <v>15</v>
      </c>
      <c r="T44" s="560">
        <f>+ｾ.ｶﾞﾗｽ･ｺﾝｸﾘ･陶磁器くず!$AK$30</f>
        <v>1176</v>
      </c>
      <c r="U44" s="560">
        <f>+ｿ.鉱さい!$AK$30</f>
        <v>0</v>
      </c>
      <c r="V44" s="560">
        <f>+ﾀ.がれき類!$AK$30</f>
        <v>4</v>
      </c>
      <c r="W44" s="560">
        <f>+ﾁ.動物のふん尿!$AK$30</f>
        <v>0</v>
      </c>
      <c r="X44" s="560">
        <f>+ﾂ.動物の死体!$AK$30</f>
        <v>0</v>
      </c>
      <c r="Y44" s="560">
        <f>+ﾃ.ばいじん!$AK$30</f>
        <v>0</v>
      </c>
      <c r="Z44" s="561">
        <f>+ﾄ.混合廃棄物その他!$AK$30</f>
        <v>30</v>
      </c>
      <c r="AA44" s="562">
        <f t="shared" si="4"/>
        <v>4170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723</v>
      </c>
      <c r="M45" s="563">
        <f>+ｷ.紙くず!$AR$24</f>
        <v>739</v>
      </c>
      <c r="N45" s="563">
        <f>+ｸ.木くず!$AR$24</f>
        <v>2255</v>
      </c>
      <c r="O45" s="563">
        <f>+ｹ.繊維くず!$AR$24</f>
        <v>0</v>
      </c>
      <c r="P45" s="563">
        <f>+ｺ.動植物性残さ!$AR$24</f>
        <v>0</v>
      </c>
      <c r="Q45" s="563">
        <f>+ｻ.動物系固形不要物!$AR$24</f>
        <v>0</v>
      </c>
      <c r="R45" s="563">
        <f>+ｼ.ｺﾞﾑくず!$AR$24</f>
        <v>0</v>
      </c>
      <c r="S45" s="563">
        <f>+ｽ.金属くず!$AR$24</f>
        <v>175</v>
      </c>
      <c r="T45" s="563">
        <f>+ｾ.ｶﾞﾗｽ･ｺﾝｸﾘ･陶磁器くず!$AR$24</f>
        <v>1482</v>
      </c>
      <c r="U45" s="563">
        <f>+ｿ.鉱さい!$AR$24</f>
        <v>0</v>
      </c>
      <c r="V45" s="563">
        <f>+ﾀ.がれき類!$AR$24</f>
        <v>11</v>
      </c>
      <c r="W45" s="563">
        <f>+ﾁ.動物のふん尿!$AR$24</f>
        <v>0</v>
      </c>
      <c r="X45" s="563">
        <f>+ﾂ.動物の死体!$AR$24</f>
        <v>0</v>
      </c>
      <c r="Y45" s="563">
        <f>+ﾃ.ばいじん!$AR$24</f>
        <v>0</v>
      </c>
      <c r="Z45" s="564">
        <f>+ﾄ.混合廃棄物その他!$AR$24</f>
        <v>24</v>
      </c>
      <c r="AA45" s="565">
        <f t="shared" si="4"/>
        <v>5409</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180</v>
      </c>
      <c r="M47" s="566">
        <f>+ｷ.紙くず!$AR$31</f>
        <v>6</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2.5</v>
      </c>
      <c r="AA47" s="568">
        <f t="shared" si="4"/>
        <v>188.5</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1770.4</v>
      </c>
      <c r="M55" s="634">
        <f t="shared" si="10"/>
        <v>1455.5</v>
      </c>
      <c r="N55" s="634">
        <f t="shared" si="10"/>
        <v>4402.3999999999996</v>
      </c>
      <c r="O55" s="634">
        <f t="shared" si="10"/>
        <v>0</v>
      </c>
      <c r="P55" s="634">
        <f t="shared" si="10"/>
        <v>0</v>
      </c>
      <c r="Q55" s="634">
        <f t="shared" si="10"/>
        <v>0</v>
      </c>
      <c r="R55" s="634">
        <f t="shared" si="10"/>
        <v>0</v>
      </c>
      <c r="S55" s="634">
        <f t="shared" si="10"/>
        <v>359.9</v>
      </c>
      <c r="T55" s="634">
        <f t="shared" si="10"/>
        <v>5654</v>
      </c>
      <c r="U55" s="634">
        <f t="shared" si="10"/>
        <v>0</v>
      </c>
      <c r="V55" s="634">
        <f t="shared" si="10"/>
        <v>2177.8000000000002</v>
      </c>
      <c r="W55" s="634">
        <f t="shared" si="10"/>
        <v>0</v>
      </c>
      <c r="X55" s="634">
        <f t="shared" si="10"/>
        <v>0</v>
      </c>
      <c r="Y55" s="634">
        <f t="shared" si="10"/>
        <v>0</v>
      </c>
      <c r="Z55" s="634">
        <f t="shared" si="10"/>
        <v>87.8</v>
      </c>
      <c r="AA55" s="633">
        <f>+AA9+AA19+AA20</f>
        <v>15907.800000000001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5 月 30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東京都千代田区丸の内二丁目７番２号
　ＪＰタワー 20階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株式会社ｵｰﾌﾟﾝﾊｳｽ･ﾃﾞｨﾍﾞﾛｯﾌﾟﾒﾝﾄ
　代表取締役　　福岡　良介</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03-3499-7703</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株式会社オープンハウス・ディベロップメント　建設事業部</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3882</v>
      </c>
      <c r="Q25" s="989"/>
      <c r="R25" s="989"/>
      <c r="S25" s="989"/>
      <c r="T25" s="989"/>
      <c r="U25" s="990"/>
    </row>
    <row r="26" spans="1:22" ht="26.25" customHeight="1" x14ac:dyDescent="0.15">
      <c r="C26" s="1002" t="s">
        <v>11</v>
      </c>
      <c r="D26" s="1003"/>
      <c r="E26" s="1004"/>
      <c r="F26" s="1021" t="str">
        <f>+表紙!F50</f>
        <v>東京都渋谷区渋谷３-１２-１８</v>
      </c>
      <c r="G26" s="1022"/>
      <c r="H26" s="1022"/>
      <c r="I26" s="1022"/>
      <c r="J26" s="1022"/>
      <c r="K26" s="1022"/>
      <c r="L26" s="1022"/>
      <c r="M26" s="1022"/>
      <c r="N26" s="454" t="s">
        <v>172</v>
      </c>
      <c r="O26" s="383"/>
      <c r="P26" s="383"/>
      <c r="Q26" s="1016" t="str">
        <f>IF(+表紙!Q50="","",+表紙!Q50)</f>
        <v>03-3499-7703</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総合建設業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9212</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32人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7</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7743.8000000000011</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・現場分別
・発注数量精度向上による発生材削減
・材料のプレファブ化による廃棄物削減
・仮設材のリサイクル・リース品の利用による廃棄物削減</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7</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8164</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・現場分別
・発注数量精度向上による発生材削減
・材料のプレファブ化による廃棄物削減
・仮設材のリサイクル・リース品の利用による廃棄物削減</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廃石膏ボード、ダンボール、木くず、廃プラスチック類、金属くず</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廃石膏ボード、ダンボール、木くず、廃プラスチック類、金属くず</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7743.8000000000011</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3970.8</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5168.5000000000009</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f>+表紙!K212</f>
        <v>180.5</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8164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4170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5409</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188.5</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・埋立処理から再生利用への移行推進</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2024-05-30T06:58:25Z</dcterms:created>
  <dcterms:modified xsi:type="dcterms:W3CDTF">2024-09-09T02:59:31Z</dcterms:modified>
</cp:coreProperties>
</file>