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<sst xmlns="http://schemas.openxmlformats.org/spreadsheetml/2006/main" count="3167" uniqueCount="454">
  <si>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</si>
  <si>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</si>
  <si>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</si>
  <si>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</si>
  <si>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</si>
  <si>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</si>
  <si>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</si>
  <si>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</si>
  <si>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</si>
  <si>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</si>
  <si>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</si>
  <si>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</si>
  <si>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</si>
  <si>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</si>
  <si>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</si>
  <si>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</si>
  <si>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</si>
  <si>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</si>
  <si>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</si>
  <si>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</si>
  <si>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</si>
  <si>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</si>
  <si>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</si>
  <si>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</si>
  <si>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</si>
  <si>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</si>
  <si>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</si>
  <si>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</si>
  <si>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</si>
  <si>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</si>
  <si>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</si>
  <si>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</si>
  <si>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</si>
  <si>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</si>
  <si>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</si>
  <si>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</si>
  <si>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</si>
  <si>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</si>
  <si>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</si>
  <si>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</si>
  <si>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</si>
  <si>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</si>
  <si>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</si>
  <si>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</si>
  <si>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</si>
  <si>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</si>
  <si>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</si>
  <si>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</si>
  <si>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</si>
  <si>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</si>
  <si>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</si>
  <si>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</si>
  <si>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</si>
  <si>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</si>
  <si>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</si>
  <si>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</si>
  <si>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</si>
  <si>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</si>
  <si>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</si>
  <si>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</si>
  <si>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</si>
  <si>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</si>
  <si>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</si>
  <si>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</si>
  <si>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</si>
  <si>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</si>
  <si>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</si>
  <si>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</si>
  <si>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</si>
  <si>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</si>
  <si>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</si>
  <si>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</si>
  <si>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</si>
  <si>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</si>
  <si>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</si>
  <si>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</si>
  <si>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</si>
  <si>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</si>
  <si>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</si>
  <si>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</si>
  <si>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</si>
  <si>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</si>
  <si>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</si>
  <si>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</si>
  <si>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</si>
  <si>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</si>
  <si>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</si>
  <si>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</si>
  <si>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</si>
  <si>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</si>
  <si>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</si>
  <si>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</si>
  <si>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</si>
  <si>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</si>
  <si>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</si>
  <si>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</si>
  <si>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</si>
  <si>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</si>
  <si>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</si>
  <si>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</si>
  <si>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</si>
  <si>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</si>
  <si>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</si>
  <si>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</si>
  <si>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</si>
  <si>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</si>
  <si>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</si>
  <si>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</si>
  <si>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</si>
  <si>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</si>
  <si>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</si>
  <si>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</si>
  <si>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</si>
  <si>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</si>
  <si>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</si>
  <si>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</si>
  <si>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</si>
  <si>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</si>
  <si>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</si>
  <si>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</si>
  <si>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</si>
  <si>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</si>
  <si>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</si>
  <si>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</si>
  <si>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</si>
  <si>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</si>
  <si>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</si>
  <si>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</si>
  <si>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</si>
  <si>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</si>
  <si>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</si>
  <si>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</si>
  <si>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</si>
  <si>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</si>
  <si>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</si>
  <si>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</si>
  <si>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</si>
  <si>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</si>
  <si>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</si>
  <si>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</si>
  <si>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</si>
  <si>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</si>
  <si>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</si>
  <si>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</si>
  <si>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</si>
  <si>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</si>
  <si>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</si>
  <si>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</si>
  <si>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</si>
  <si>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</si>
  <si>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</si>
  <si>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</si>
  <si>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</si>
  <si>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</si>
  <si>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</si>
  <si>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</si>
  <si>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</si>
  <si>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</si>
  <si>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</si>
  <si>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</si>
  <si>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</si>
  <si>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</si>
  <si>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</si>
  <si>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</si>
  <si>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</si>
  <si>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</si>
  <si>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</si>
  <si>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</si>
  <si>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</si>
  <si>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</si>
  <si>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</si>
  <si>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</si>
  <si>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</si>
  <si>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</si>
  <si>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</si>
  <si>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</si>
  <si>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</si>
  <si>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</si>
  <si>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</si>
  <si>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</si>
  <si>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</si>
  <si>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</si>
  <si>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</si>
  <si>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</si>
  <si>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</si>
  <si>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</si>
  <si>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</si>
  <si>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</si>
  <si>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</si>
  <si>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</si>
  <si>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</si>
  <si>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</si>
  <si>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</si>
  <si>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</si>
  <si>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</si>
  <si>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</si>
  <si>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</si>
  <si>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</si>
  <si>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</si>
  <si>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</si>
  <si>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</si>
  <si>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</si>
  <si>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</si>
  <si>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</si>
  <si>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</si>
  <si>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</si>
  <si>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</si>
  <si>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</si>
  <si>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</si>
  <si>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</si>
  <si>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</si>
  <si>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</si>
  <si>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</si>
  <si>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</si>
  <si>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</si>
  <si>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</si>
  <si>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</si>
  <si>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</si>
  <si>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</si>
  <si>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</si>
  <si>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</si>
  <si>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</si>
  <si>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</si>
  <si>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</si>
  <si>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</si>
  <si>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</si>
  <si>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</si>
  <si>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</si>
  <si>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</si>
  <si>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</si>
  <si>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</si>
  <si>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</si>
  <si>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</si>
  <si>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</si>
  <si>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</si>
  <si>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</si>
  <si>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</si>
  <si>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</si>
  <si>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</si>
  <si>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</si>
  <si>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</si>
  <si>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</si>
  <si>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</si>
  <si>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</si>
  <si>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</si>
  <si>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</si>
  <si>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</si>
  <si>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</si>
  <si>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</si>
  <si>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</si>
  <si>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</si>
  <si>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</si>
  <si>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</si>
  <si>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</si>
  <si>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</si>
  <si>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</si>
  <si>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</si>
  <si>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</si>
  <si>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</si>
  <si>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</si>
  <si>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</si>
  <si>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</si>
  <si>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</si>
  <si>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</si>
  <si>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</si>
  <si>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</si>
  <si>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</si>
  <si>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</si>
  <si>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</si>
  <si>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</si>
  <si>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</si>
  <si>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</si>
  <si>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</si>
  <si>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</si>
  <si>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</si>
  <si>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</si>
  <si>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</si>
  <si>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</si>
  <si>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</si>
  <si>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</si>
  <si>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</si>
  <si>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</si>
  <si>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</si>
  <si>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</si>
  <si>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</si>
  <si>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</si>
  <si>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</si>
  <si>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</si>
  <si>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</si>
  <si>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</si>
  <si>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</si>
  <si>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</si>
  <si>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</si>
  <si>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</si>
  <si>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</si>
  <si>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</si>
  <si>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</si>
  <si>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</si>
  <si>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</si>
  <si>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</si>
  <si>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</si>
  <si>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</si>
  <si>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</si>
  <si>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</si>
  <si>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</si>
  <si>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</si>
  <si>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</si>
  <si>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</si>
  <si>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</si>
  <si>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</si>
  <si>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</si>
  <si>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</si>
  <si>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</si>
  <si>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</si>
  <si>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</si>
  <si>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</si>
  <si>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</si>
  <si>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</si>
  <si>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</si>
  <si>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</si>
  <si>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</si>
  <si>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</si>
  <si>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</si>
  <si>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</si>
  <si>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</si>
  <si>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</si>
  <si>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</si>
  <si>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</si>
  <si>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</si>
  <si>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</si>
  <si>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</si>
  <si>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</si>
  <si>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</si>
  <si>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</si>
  <si>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</si>
  <si>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</si>
  <si>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</si>
  <si>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</si>
  <si>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</si>
  <si>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</si>
  <si>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</si>
  <si>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</si>
  <si>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</si>
  <si>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</si>
  <si>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</si>
  <si>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</si>
  <si>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</si>
  <si>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</si>
  <si>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</si>
  <si>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</si>
  <si>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</si>
  <si>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</si>
  <si>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</si>
  <si>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</si>
  <si>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</si>
  <si>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</si>
  <si>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</si>
  <si>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</si>
  <si>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</si>
  <si>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</si>
  <si>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</si>
  <si>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</si>
  <si>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</si>
  <si>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</si>
  <si>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</si>
  <si>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</si>
  <si>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</si>
  <si>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</si>
  <si>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</si>
  <si>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</si>
  <si>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</si>
  <si>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</si>
  <si>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</si>
  <si>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</si>
  <si>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</si>
  <si>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</si>
  <si>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</si>
  <si>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</si>
  <si>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</si>
  <si>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</si>
  <si>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</si>
  <si>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</si>
  <si>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</si>
  <si>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</si>
  <si>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</si>
  <si>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</si>
  <si>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</si>
  <si>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</si>
  <si>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</si>
  <si>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</si>
  <si>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</si>
  <si>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</si>
  <si>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</si>
  <si>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</si>
  <si>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</si>
  <si>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</si>
  <si>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</si>
  <si>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</si>
  <si>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</si>
  <si>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</si>
  <si>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</si>
  <si>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</si>
  <si>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</si>
  <si>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</si>
  <si>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</si>
  <si>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</si>
  <si>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</si>
  <si>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</si>
  <si>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</si>
  <si>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</si>
  <si>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</si>
  <si>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</si>
  <si>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</si>
  <si>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</si>
  <si>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</si>
  <si>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</si>
  <si>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</si>
  <si>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</si>
  <si>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</si>
  <si>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</si>
  <si>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</si>
  <si>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</si>
  <si>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</si>
  <si>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</si>
  <si>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</si>
  <si>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</si>
  <si>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</si>
  <si>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</si>
  <si>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</si>
  <si>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</si>
  <si>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</si>
  <si>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</si>
  <si>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</si>
  <si>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</si>
  <si>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</si>
  <si>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</si>
  <si>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</si>
  <si>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</si>
  <si>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</si>
  <si>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</si>
  <si>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</si>
  <si>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</si>
  <si>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</si>
  <si>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</si>
  <si>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</si>
  <si>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東京都豊島区東池袋１－２１－１１　　　　　　　　　　　　　　　　　　　　　オーク池袋ビルディング６階</t>
    <phoneticPr fontId="3"/>
  </si>
  <si>
    <t>木内建設株式会社 東京本店  　　　　　　　　　　　　　　　　　　　　　　　　常務取締役本店長　杉　山　吉　雅</t>
    <phoneticPr fontId="3"/>
  </si>
  <si>
    <t>03-5952-5521</t>
    <phoneticPr fontId="3"/>
  </si>
  <si>
    <t>木内建設株式会社 東京本店</t>
    <phoneticPr fontId="3"/>
  </si>
  <si>
    <t>東京都豊島区東池袋一丁目２１番１１号　　　　　　　　　　　　　オーク池袋ビルディング６階</t>
    <phoneticPr fontId="3"/>
  </si>
  <si>
    <t>０６－総合工事業</t>
    <phoneticPr fontId="3"/>
  </si>
  <si>
    <t xml:space="preserve"> 木くず→破砕→再生利用
　廃プラスチック→焼却・破砕→再生利用
　がれき類→破砕→再生利用
　コンクリートくず→破砕→再生利用
　ガラス・陶磁器→破砕→再生利用
　建設汚泥→脱水→埋め立て</t>
    <phoneticPr fontId="3"/>
  </si>
  <si>
    <t>産業廃棄物管理責任者　　　　　木内建設株式会社　首都圏地区本部　工務部　副部長
　　　　｜
　　　作業所
　従業員の教育訓練の実施。
　産業廃棄物管理責任者を対象とした研修の実施。
　教育訓練用テキストの作成。
　内部監査の実施　２回/年　
　外部監査の実施　１回/２年</t>
    <phoneticPr fontId="3"/>
  </si>
  <si>
    <t>令和    6年   6 月26日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</si>
</sst>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Normal="115" zoomScaleSheetLayoutView="100" workbookViewId="0">
      <selection activeCell="J42" sqref="J42"/>
    </sheetView>
  </sheetViews>
  <sheetFormatPr defaultColWidth="9" defaultRowHeight="12" x14ac:dyDescent="0.15"/>
  <cols>
    <col min="1" max="1" width="1.125" style="24" customWidth="1"/>
    <col min="2" max="2" width="3.375" style="24" customWidth="1"/>
    <col min="3" max="3" width="2.875" style="22" customWidth="1"/>
    <col min="4" max="4" width="3.125" style="22" customWidth="1"/>
    <col min="5" max="5" width="9.625" style="22" customWidth="1"/>
    <col min="6" max="6" width="2.875" style="22" customWidth="1"/>
    <col min="7" max="7" width="9.875" style="22" customWidth="1"/>
    <col min="8" max="8" width="1.875" style="22" customWidth="1"/>
    <col min="9" max="9" width="3.875" style="22" customWidth="1"/>
    <col min="10" max="10" width="9.875" style="22" customWidth="1"/>
    <col min="11" max="11" width="1.875" style="22" customWidth="1"/>
    <col min="12" max="12" width="3.875" style="22" customWidth="1"/>
    <col min="13" max="13" width="9.875" style="22" customWidth="1"/>
    <col min="14" max="14" width="1.875" style="22" customWidth="1"/>
    <col min="15" max="15" width="4.875" style="22" customWidth="1"/>
    <col min="16" max="16" width="8.875" style="22" customWidth="1"/>
    <col min="17" max="17" width="1.875" style="22" customWidth="1"/>
    <col min="18" max="18" width="4.875" style="22" customWidth="1"/>
    <col min="19" max="19" width="0.875" style="22" customWidth="1"/>
    <col min="20" max="20" width="7.875" style="22" customWidth="1"/>
    <col min="21" max="21" width="1.375" style="22" customWidth="1"/>
    <col min="22" max="22" width="2.125" style="22" customWidth="1"/>
    <col min="23" max="24" width="9" style="22"/>
    <col min="25" max="25" width="10.875" style="22" customWidth="1"/>
    <col min="26" max="26" width="9" style="22"/>
    <col min="27" max="27" width="13.375" style="22" customWidth="1"/>
    <col min="28" max="33" width="9" style="22"/>
    <col min="34" max="34" width="33.8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453</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3913</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21032</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152</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451</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452</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4636.2000000000007</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4501</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4636.2000000000007</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4636.2000000000007</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4636.2000000000007</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4501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4501</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4501</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49" width="9" style="45"/>
    <col min="50" max="50" width="49.8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1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木内建設株式会社 東京本店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3500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3591.6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3500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3500</v>
      </c>
      <c r="P27" s="700"/>
      <c r="Q27" s="700"/>
      <c r="R27" s="700"/>
      <c r="S27" s="49" t="s">
        <v>38</v>
      </c>
      <c r="T27" s="70"/>
      <c r="U27" s="70"/>
      <c r="X27" s="68" t="s">
        <v>39</v>
      </c>
      <c r="Y27" s="71"/>
      <c r="AG27" s="58"/>
      <c r="AH27" s="58"/>
      <c r="AI27" s="58"/>
      <c r="AJ27" s="58"/>
      <c r="AK27" s="742">
        <f>+AG18+O27</f>
        <v>3500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3500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3591.6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3591.6</v>
      </c>
      <c r="G30" s="712"/>
      <c r="H30" s="214" t="s">
        <v>198</v>
      </c>
      <c r="L30" s="709"/>
      <c r="O30" s="61"/>
      <c r="Q30" s="699">
        <f>+ROUND(Z28,1)+ROUND(Z29,1)+ROUND(Z30,1)</f>
        <v>3500</v>
      </c>
      <c r="R30" s="700"/>
      <c r="S30" s="700"/>
      <c r="T30" s="700"/>
      <c r="U30" s="49" t="s">
        <v>16</v>
      </c>
      <c r="X30" s="697" t="s">
        <v>186</v>
      </c>
      <c r="Y30" s="698"/>
      <c r="Z30" s="690"/>
      <c r="AA30" s="691"/>
      <c r="AB30" s="691"/>
      <c r="AC30" s="691"/>
      <c r="AD30" s="691"/>
      <c r="AE30" s="49" t="s">
        <v>13</v>
      </c>
      <c r="AK30" s="651">
        <v>3500</v>
      </c>
      <c r="AL30" s="652"/>
      <c r="AM30" s="652"/>
      <c r="AN30" s="652"/>
      <c r="AO30" s="57" t="s">
        <v>13</v>
      </c>
      <c r="AR30" s="758"/>
      <c r="AS30" s="755"/>
      <c r="AT30" s="755"/>
      <c r="AU30" s="756"/>
    </row>
    <row r="31" spans="2:48" ht="27" customHeight="1" thickTop="1" thickBot="1" x14ac:dyDescent="0.2">
      <c r="B31" s="725" t="s">
        <v>375</v>
      </c>
      <c r="C31" s="676"/>
      <c r="D31" s="676"/>
      <c r="E31" s="677"/>
      <c r="F31" s="711">
        <v>3591.6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2"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4"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66.3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60</v>
      </c>
      <c r="P27" s="700"/>
      <c r="Q27" s="700"/>
      <c r="R27" s="700"/>
      <c r="S27" s="49" t="s">
        <v>38</v>
      </c>
      <c r="T27" s="70"/>
      <c r="U27" s="70"/>
      <c r="X27" s="68" t="s">
        <v>39</v>
      </c>
      <c r="Y27" s="71"/>
      <c r="AG27" s="58"/>
      <c r="AH27" s="58"/>
      <c r="AI27" s="58"/>
      <c r="AJ27" s="58"/>
      <c r="AK27" s="742">
        <f>+AG18+O27</f>
        <v>60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66.3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66.3</v>
      </c>
      <c r="G30" s="712"/>
      <c r="H30" s="214" t="s">
        <v>198</v>
      </c>
      <c r="L30" s="709"/>
      <c r="O30" s="61"/>
      <c r="Q30" s="699">
        <f>+ROUND(Z28,1)+ROUND(Z29,1)+ROUND(Z30,1)</f>
        <v>60</v>
      </c>
      <c r="R30" s="700"/>
      <c r="S30" s="700"/>
      <c r="T30" s="700"/>
      <c r="U30" s="49" t="s">
        <v>16</v>
      </c>
      <c r="X30" s="697" t="s">
        <v>186</v>
      </c>
      <c r="Y30" s="698"/>
      <c r="Z30" s="690"/>
      <c r="AA30" s="691"/>
      <c r="AB30" s="691"/>
      <c r="AC30" s="691"/>
      <c r="AD30" s="691"/>
      <c r="AE30" s="49" t="s">
        <v>13</v>
      </c>
      <c r="AK30" s="651">
        <v>60</v>
      </c>
      <c r="AL30" s="652"/>
      <c r="AM30" s="652"/>
      <c r="AN30" s="652"/>
      <c r="AO30" s="57" t="s">
        <v>13</v>
      </c>
      <c r="AR30" s="758"/>
      <c r="AS30" s="755"/>
      <c r="AT30" s="755"/>
      <c r="AU30" s="756"/>
    </row>
    <row r="31" spans="2:48" ht="27" customHeight="1" thickTop="1" thickBot="1" x14ac:dyDescent="0.2">
      <c r="B31" s="725" t="s">
        <v>375</v>
      </c>
      <c r="C31" s="676"/>
      <c r="D31" s="676"/>
      <c r="E31" s="677"/>
      <c r="F31" s="711">
        <v>66.3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3"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1.3</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v>1</v>
      </c>
      <c r="AL30" s="652"/>
      <c r="AM30" s="652"/>
      <c r="AN30" s="652"/>
      <c r="AO30" s="57" t="s">
        <v>13</v>
      </c>
      <c r="AR30" s="758"/>
      <c r="AS30" s="755"/>
      <c r="AT30" s="755"/>
      <c r="AU30" s="756"/>
    </row>
    <row r="31" spans="2:48" ht="27" customHeight="1" thickTop="1" thickBot="1" x14ac:dyDescent="0.2">
      <c r="B31" s="725" t="s">
        <v>375</v>
      </c>
      <c r="C31" s="676"/>
      <c r="D31" s="676"/>
      <c r="E31" s="677"/>
      <c r="F31" s="711">
        <v>1.3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135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140.9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135</v>
      </c>
      <c r="P27" s="700"/>
      <c r="Q27" s="700"/>
      <c r="R27" s="700"/>
      <c r="S27" s="49" t="s">
        <v>38</v>
      </c>
      <c r="T27" s="70"/>
      <c r="U27" s="70"/>
      <c r="X27" s="68" t="s">
        <v>39</v>
      </c>
      <c r="Y27" s="71"/>
      <c r="AG27" s="58"/>
      <c r="AH27" s="58"/>
      <c r="AI27" s="58"/>
      <c r="AJ27" s="58"/>
      <c r="AK27" s="742">
        <f>+AG18+O27</f>
        <v>135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140.9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140.9</v>
      </c>
      <c r="G30" s="712"/>
      <c r="H30" s="214" t="s">
        <v>198</v>
      </c>
      <c r="L30" s="709"/>
      <c r="O30" s="61"/>
      <c r="Q30" s="699">
        <f>+ROUND(Z28,1)+ROUND(Z29,1)+ROUND(Z30,1)</f>
        <v>135</v>
      </c>
      <c r="R30" s="700"/>
      <c r="S30" s="700"/>
      <c r="T30" s="700"/>
      <c r="U30" s="49" t="s">
        <v>16</v>
      </c>
      <c r="X30" s="697" t="s">
        <v>186</v>
      </c>
      <c r="Y30" s="698"/>
      <c r="Z30" s="690"/>
      <c r="AA30" s="691"/>
      <c r="AB30" s="691"/>
      <c r="AC30" s="691"/>
      <c r="AD30" s="691"/>
      <c r="AE30" s="49" t="s">
        <v>13</v>
      </c>
      <c r="AK30" s="651">
        <v>135</v>
      </c>
      <c r="AL30" s="652"/>
      <c r="AM30" s="652"/>
      <c r="AN30" s="652"/>
      <c r="AO30" s="57" t="s">
        <v>13</v>
      </c>
      <c r="AR30" s="758"/>
      <c r="AS30" s="755"/>
      <c r="AT30" s="755"/>
      <c r="AU30" s="756"/>
    </row>
    <row r="31" spans="2:48" ht="27" customHeight="1" thickTop="1" thickBot="1" x14ac:dyDescent="0.2">
      <c r="B31" s="725" t="s">
        <v>375</v>
      </c>
      <c r="C31" s="676"/>
      <c r="D31" s="676"/>
      <c r="E31" s="677"/>
      <c r="F31" s="711">
        <v>140.9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1"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1"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27"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3"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16.2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v>
      </c>
      <c r="P27" s="700"/>
      <c r="Q27" s="700"/>
      <c r="R27" s="700"/>
      <c r="S27" s="49" t="s">
        <v>38</v>
      </c>
      <c r="T27" s="70"/>
      <c r="U27" s="70"/>
      <c r="X27" s="68" t="s">
        <v>39</v>
      </c>
      <c r="Y27" s="71"/>
      <c r="AG27" s="58"/>
      <c r="AH27" s="58"/>
      <c r="AI27" s="58"/>
      <c r="AJ27" s="58"/>
      <c r="AK27" s="742">
        <f>+AG18+O27</f>
        <v>15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16.2</v>
      </c>
      <c r="G30" s="712"/>
      <c r="H30" s="214" t="s">
        <v>198</v>
      </c>
      <c r="L30" s="709"/>
      <c r="O30" s="61"/>
      <c r="Q30" s="699">
        <f>+ROUND(Z28,1)+ROUND(Z29,1)+ROUND(Z30,1)</f>
        <v>15</v>
      </c>
      <c r="R30" s="700"/>
      <c r="S30" s="700"/>
      <c r="T30" s="700"/>
      <c r="U30" s="49" t="s">
        <v>16</v>
      </c>
      <c r="X30" s="697" t="s">
        <v>186</v>
      </c>
      <c r="Y30" s="698"/>
      <c r="Z30" s="690"/>
      <c r="AA30" s="691"/>
      <c r="AB30" s="691"/>
      <c r="AC30" s="691"/>
      <c r="AD30" s="691"/>
      <c r="AE30" s="49" t="s">
        <v>13</v>
      </c>
      <c r="AK30" s="651">
        <v>15</v>
      </c>
      <c r="AL30" s="652"/>
      <c r="AM30" s="652"/>
      <c r="AN30" s="652"/>
      <c r="AO30" s="57" t="s">
        <v>13</v>
      </c>
      <c r="AR30" s="758"/>
      <c r="AS30" s="755"/>
      <c r="AT30" s="755"/>
      <c r="AU30" s="756"/>
    </row>
    <row r="31" spans="2:48" ht="27" customHeight="1" thickTop="1" thickBot="1" x14ac:dyDescent="0.2">
      <c r="B31" s="725" t="s">
        <v>375</v>
      </c>
      <c r="C31" s="676"/>
      <c r="D31" s="676"/>
      <c r="E31" s="677"/>
      <c r="F31" s="711">
        <v>16.2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5"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39.1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35</v>
      </c>
      <c r="P27" s="700"/>
      <c r="Q27" s="700"/>
      <c r="R27" s="700"/>
      <c r="S27" s="49" t="s">
        <v>38</v>
      </c>
      <c r="T27" s="70"/>
      <c r="U27" s="70"/>
      <c r="X27" s="68" t="s">
        <v>39</v>
      </c>
      <c r="Y27" s="71"/>
      <c r="AG27" s="58"/>
      <c r="AH27" s="58"/>
      <c r="AI27" s="58"/>
      <c r="AJ27" s="58"/>
      <c r="AK27" s="742">
        <f>+AG18+O27</f>
        <v>35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39.1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39.1</v>
      </c>
      <c r="G30" s="712"/>
      <c r="H30" s="214" t="s">
        <v>198</v>
      </c>
      <c r="L30" s="709"/>
      <c r="O30" s="61"/>
      <c r="Q30" s="699">
        <f>+ROUND(Z28,1)+ROUND(Z29,1)+ROUND(Z30,1)</f>
        <v>35</v>
      </c>
      <c r="R30" s="700"/>
      <c r="S30" s="700"/>
      <c r="T30" s="700"/>
      <c r="U30" s="49" t="s">
        <v>16</v>
      </c>
      <c r="X30" s="697" t="s">
        <v>186</v>
      </c>
      <c r="Y30" s="698"/>
      <c r="Z30" s="690"/>
      <c r="AA30" s="691"/>
      <c r="AB30" s="691"/>
      <c r="AC30" s="691"/>
      <c r="AD30" s="691"/>
      <c r="AE30" s="49" t="s">
        <v>13</v>
      </c>
      <c r="AK30" s="651">
        <v>35</v>
      </c>
      <c r="AL30" s="652"/>
      <c r="AM30" s="652"/>
      <c r="AN30" s="652"/>
      <c r="AO30" s="57" t="s">
        <v>13</v>
      </c>
      <c r="AR30" s="758"/>
      <c r="AS30" s="755"/>
      <c r="AT30" s="755"/>
      <c r="AU30" s="756"/>
    </row>
    <row r="31" spans="2:48" ht="27" customHeight="1" thickTop="1" thickBot="1" x14ac:dyDescent="0.2">
      <c r="B31" s="725" t="s">
        <v>375</v>
      </c>
      <c r="C31" s="676"/>
      <c r="D31" s="676"/>
      <c r="E31" s="677"/>
      <c r="F31" s="711">
        <v>39.1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22"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770.2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750</v>
      </c>
      <c r="P27" s="700"/>
      <c r="Q27" s="700"/>
      <c r="R27" s="700"/>
      <c r="S27" s="49" t="s">
        <v>38</v>
      </c>
      <c r="T27" s="70"/>
      <c r="U27" s="70"/>
      <c r="X27" s="68" t="s">
        <v>39</v>
      </c>
      <c r="Y27" s="71"/>
      <c r="AG27" s="58"/>
      <c r="AH27" s="58"/>
      <c r="AI27" s="58"/>
      <c r="AJ27" s="58"/>
      <c r="AK27" s="742">
        <f>+AG18+O27</f>
        <v>750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770.2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770.2</v>
      </c>
      <c r="G30" s="712"/>
      <c r="H30" s="214" t="s">
        <v>198</v>
      </c>
      <c r="L30" s="709"/>
      <c r="O30" s="61"/>
      <c r="Q30" s="699">
        <f>+ROUND(Z28,1)+ROUND(Z29,1)+ROUND(Z30,1)</f>
        <v>750</v>
      </c>
      <c r="R30" s="700"/>
      <c r="S30" s="700"/>
      <c r="T30" s="700"/>
      <c r="U30" s="49" t="s">
        <v>16</v>
      </c>
      <c r="X30" s="697" t="s">
        <v>186</v>
      </c>
      <c r="Y30" s="698"/>
      <c r="Z30" s="690"/>
      <c r="AA30" s="691"/>
      <c r="AB30" s="691"/>
      <c r="AC30" s="691"/>
      <c r="AD30" s="691"/>
      <c r="AE30" s="49" t="s">
        <v>13</v>
      </c>
      <c r="AK30" s="651">
        <v>750</v>
      </c>
      <c r="AL30" s="652"/>
      <c r="AM30" s="652"/>
      <c r="AN30" s="652"/>
      <c r="AO30" s="57" t="s">
        <v>13</v>
      </c>
      <c r="AR30" s="758"/>
      <c r="AS30" s="755"/>
      <c r="AT30" s="755"/>
      <c r="AU30" s="756"/>
    </row>
    <row r="31" spans="2:48" ht="27" customHeight="1" thickTop="1" thickBot="1" x14ac:dyDescent="0.2">
      <c r="B31" s="725" t="s">
        <v>375</v>
      </c>
      <c r="C31" s="676"/>
      <c r="D31" s="676"/>
      <c r="E31" s="677"/>
      <c r="F31" s="711">
        <v>770.2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W214" sqref="W21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木内建設株式会社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v>
      </c>
      <c r="P27" s="700"/>
      <c r="Q27" s="700"/>
      <c r="R27" s="700"/>
      <c r="S27" s="49" t="s">
        <v>38</v>
      </c>
      <c r="T27" s="70"/>
      <c r="U27" s="70"/>
      <c r="X27" s="68" t="s">
        <v>39</v>
      </c>
      <c r="Y27" s="71"/>
      <c r="AG27" s="58"/>
      <c r="AH27" s="58"/>
      <c r="AI27" s="58"/>
      <c r="AJ27" s="58"/>
      <c r="AK27" s="742">
        <f>+AG18+O27</f>
        <v>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10.6</v>
      </c>
      <c r="G30" s="712"/>
      <c r="H30" s="214" t="s">
        <v>198</v>
      </c>
      <c r="L30" s="709"/>
      <c r="O30" s="61"/>
      <c r="Q30" s="699">
        <f>+ROUND(Z28,1)+ROUND(Z29,1)+ROUND(Z30,1)</f>
        <v>5</v>
      </c>
      <c r="R30" s="700"/>
      <c r="S30" s="700"/>
      <c r="T30" s="700"/>
      <c r="U30" s="49" t="s">
        <v>16</v>
      </c>
      <c r="X30" s="697" t="s">
        <v>186</v>
      </c>
      <c r="Y30" s="698"/>
      <c r="Z30" s="690"/>
      <c r="AA30" s="691"/>
      <c r="AB30" s="691"/>
      <c r="AC30" s="691"/>
      <c r="AD30" s="691"/>
      <c r="AE30" s="49" t="s">
        <v>13</v>
      </c>
      <c r="AK30" s="651">
        <v>5</v>
      </c>
      <c r="AL30" s="652"/>
      <c r="AM30" s="652"/>
      <c r="AN30" s="652"/>
      <c r="AO30" s="57" t="s">
        <v>13</v>
      </c>
      <c r="AR30" s="758"/>
      <c r="AS30" s="755"/>
      <c r="AT30" s="755"/>
      <c r="AU30" s="756"/>
    </row>
    <row r="31" spans="2:48" ht="27" customHeight="1" thickTop="1" thickBot="1" x14ac:dyDescent="0.2">
      <c r="B31" s="725" t="s">
        <v>375</v>
      </c>
      <c r="C31" s="676"/>
      <c r="D31" s="676"/>
      <c r="E31" s="677"/>
      <c r="F31" s="711">
        <v>10.6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K7" zoomScale="80" zoomScaleNormal="80" workbookViewId="0">
      <selection activeCell="W214" sqref="W214"/>
    </sheetView>
  </sheetViews>
  <sheetFormatPr defaultColWidth="9" defaultRowHeight="11.25" x14ac:dyDescent="0.15"/>
  <cols>
    <col min="1" max="1" width="2.5" style="10" customWidth="1"/>
    <col min="2" max="3" width="3.875" style="10" customWidth="1"/>
    <col min="4" max="4" width="4.5" style="10" customWidth="1"/>
    <col min="5" max="5" width="3.875" style="10" customWidth="1"/>
    <col min="6" max="6" width="40.875" style="10" customWidth="1"/>
    <col min="7" max="7" width="9.875" style="10" customWidth="1"/>
    <col min="8" max="8" width="10.375" style="10" customWidth="1"/>
    <col min="9" max="26" width="9.875" style="10" customWidth="1"/>
    <col min="27" max="27" width="11.8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木内建設株式会社 東京本店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3591.6</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66.3</v>
      </c>
      <c r="M9" s="377">
        <f>IF(OR(ｷ.紙くず!F24&gt;0,ｷ.紙くず!F24&lt;0),ｷ.紙くず!F24,IF(M$19&gt;0,"0",0))</f>
        <v>1.3</v>
      </c>
      <c r="N9" s="377">
        <f>IF(OR(ｸ.木くず!F24&gt;0,ｸ.木くず!F24&lt;0),ｸ.木くず!F24,IF(N$19&gt;0,"0",0))</f>
        <v>140.9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16.2</v>
      </c>
      <c r="T9" s="377">
        <f>IF(OR(ｾ.ｶﾞﾗｽ･ｺﾝｸﾘ･陶磁器くず!F24&gt;0,ｾ.ｶﾞﾗｽ･ｺﾝｸﾘ･陶磁器くず!F24&lt;0),ｾ.ｶﾞﾗｽ･ｺﾝｸﾘ･陶磁器くず!F24,IF(T$19&gt;0,"0",0))</f>
        <v>39.1</v>
      </c>
      <c r="U9" s="377">
        <f>IF(OR(ｿ.鉱さい!F24&gt;0,ｿ.鉱さい!F24&lt;0),ｿ.鉱さい!F24,IF(U$19&gt;0,"0",0))</f>
        <v>0</v>
      </c>
      <c r="V9" s="377">
        <f>IF(OR(ﾀ.がれき類!F24&gt;0,ﾀ.がれき類!F24&lt;0),ﾀ.がれき類!F24,IF(V$19&gt;0,"0",0))</f>
        <v>770.2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10.6</v>
      </c>
      <c r="AA9" s="379">
        <f>IF(SUM(G9:Z9)&gt;0,SUM(G9:Z9),IF(AA$19&gt;0,"0",0))</f>
        <v>4636.2000000000007</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3591.6</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66.3</v>
      </c>
      <c r="M14" s="383">
        <f>IF(OR(ｷ.紙くず!F29&gt;0,ｷ.紙くず!F29&lt;0),ｷ.紙くず!F29,IF(M$19&gt;0,"0",0))</f>
        <v>1.3</v>
      </c>
      <c r="N14" s="383">
        <f>IF(OR(ｸ.木くず!F29&gt;0,ｸ.木くず!F29&lt;0),ｸ.木くず!F29,IF(N$19&gt;0,"0",0))</f>
        <v>140.9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16.2</v>
      </c>
      <c r="T14" s="383">
        <f>IF(OR(ｾ.ｶﾞﾗｽ･ｺﾝｸﾘ･陶磁器くず!F29&gt;0,ｾ.ｶﾞﾗｽ･ｺﾝｸﾘ･陶磁器くず!F29&lt;0),ｾ.ｶﾞﾗｽ･ｺﾝｸﾘ･陶磁器くず!F29,IF(T$19&gt;0,"0",0))</f>
        <v>39.1</v>
      </c>
      <c r="U14" s="383">
        <f>IF(OR(ｿ.鉱さい!F29&gt;0,ｿ.鉱さい!F29&lt;0),ｿ.鉱さい!F29,IF(U$19&gt;0,"0",0))</f>
        <v>0</v>
      </c>
      <c r="V14" s="383">
        <f>IF(OR(ﾀ.がれき類!F29&gt;0,ﾀ.がれき類!F29&lt;0),ﾀ.がれき類!F29,IF(V$19&gt;0,"0",0))</f>
        <v>770.2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10.6</v>
      </c>
      <c r="AA14" s="385">
        <f t="shared" si="0"/>
        <v>4636.2000000000007</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3591.6</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66.3</v>
      </c>
      <c r="M15" s="383">
        <f>IF(OR(ｷ.紙くず!F30&gt;0,ｷ.紙くず!F30&lt;0),ｷ.紙くず!F30,IF(M$19&gt;0,"0",0))</f>
        <v>1.3</v>
      </c>
      <c r="N15" s="383">
        <f>IF(OR(ｸ.木くず!F30&gt;0,ｸ.木くず!F30&lt;0),ｸ.木くず!F30,IF(N$19&gt;0,"0",0))</f>
        <v>140.9</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16.2</v>
      </c>
      <c r="T15" s="383">
        <f>IF(OR(ｾ.ｶﾞﾗｽ･ｺﾝｸﾘ･陶磁器くず!F30&gt;0,ｾ.ｶﾞﾗｽ･ｺﾝｸﾘ･陶磁器くず!F30&lt;0),ｾ.ｶﾞﾗｽ･ｺﾝｸﾘ･陶磁器くず!F30,IF(T$19&gt;0,"0",0))</f>
        <v>39.1</v>
      </c>
      <c r="U15" s="383">
        <f>IF(OR(ｿ.鉱さい!F30&gt;0,ｿ.鉱さい!F30&lt;0),ｿ.鉱さい!F30,IF(U$19&gt;0,"0",0))</f>
        <v>0</v>
      </c>
      <c r="V15" s="383">
        <f>IF(OR(ﾀ.がれき類!F30&gt;0,ﾀ.がれき類!F30&lt;0),ﾀ.がれき類!F30,IF(V$19&gt;0,"0",0))</f>
        <v>770.2</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10.6</v>
      </c>
      <c r="AA15" s="385">
        <f t="shared" si="0"/>
        <v>4636.2000000000007</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3591.6</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66.3</v>
      </c>
      <c r="M16" s="383">
        <f>IF(OR(ｷ.紙くず!F31&gt;0,ｷ.紙くず!F31&lt;0),ｷ.紙くず!F31,IF(M$19&gt;0,"0",0))</f>
        <v>1.3</v>
      </c>
      <c r="N16" s="383">
        <f>IF(OR(ｸ.木くず!F31&gt;0,ｸ.木くず!F31&lt;0),ｸ.木くず!F31,IF(N$19&gt;0,"0",0))</f>
        <v>140.9</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16.2</v>
      </c>
      <c r="T16" s="383">
        <f>IF(OR(ｾ.ｶﾞﾗｽ･ｺﾝｸﾘ･陶磁器くず!F31&gt;0,ｾ.ｶﾞﾗｽ･ｺﾝｸﾘ･陶磁器くず!F31&lt;0),ｾ.ｶﾞﾗｽ･ｺﾝｸﾘ･陶磁器くず!F31,IF(T$19&gt;0,"0",0))</f>
        <v>39.1</v>
      </c>
      <c r="U16" s="383">
        <f>IF(OR(ｿ.鉱さい!F31&gt;0,ｿ.鉱さい!F31&lt;0),ｿ.鉱さい!F31,IF(U$19&gt;0,"0",0))</f>
        <v>0</v>
      </c>
      <c r="V16" s="383">
        <f>IF(OR(ﾀ.がれき類!F31&gt;0,ﾀ.がれき類!F31&lt;0),ﾀ.がれき類!F31,IF(V$19&gt;0,"0",0))</f>
        <v>770.2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10.6</v>
      </c>
      <c r="AA16" s="385">
        <f t="shared" si="0"/>
        <v>4636.2000000000007</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3500</v>
      </c>
      <c r="I19" s="389">
        <f t="shared" si="1"/>
        <v>0</v>
      </c>
      <c r="J19" s="389">
        <f t="shared" si="1"/>
        <v>0</v>
      </c>
      <c r="K19" s="389">
        <f t="shared" si="1"/>
        <v>0</v>
      </c>
      <c r="L19" s="389">
        <f t="shared" si="1"/>
        <v>60</v>
      </c>
      <c r="M19" s="389">
        <f t="shared" si="1"/>
        <v>1</v>
      </c>
      <c r="N19" s="389">
        <f t="shared" si="1"/>
        <v>135</v>
      </c>
      <c r="O19" s="389">
        <f t="shared" si="1"/>
        <v>0</v>
      </c>
      <c r="P19" s="389">
        <f t="shared" si="1"/>
        <v>0</v>
      </c>
      <c r="Q19" s="389">
        <f t="shared" si="1"/>
        <v>0</v>
      </c>
      <c r="R19" s="389">
        <f t="shared" si="1"/>
        <v>0</v>
      </c>
      <c r="S19" s="389">
        <f t="shared" si="1"/>
        <v>15</v>
      </c>
      <c r="T19" s="389">
        <f t="shared" si="1"/>
        <v>35</v>
      </c>
      <c r="U19" s="389">
        <f t="shared" si="1"/>
        <v>0</v>
      </c>
      <c r="V19" s="389">
        <f t="shared" si="1"/>
        <v>750</v>
      </c>
      <c r="W19" s="389">
        <f t="shared" si="1"/>
        <v>0</v>
      </c>
      <c r="X19" s="389">
        <f t="shared" si="1"/>
        <v>0</v>
      </c>
      <c r="Y19" s="389">
        <f t="shared" si="1"/>
        <v>0</v>
      </c>
      <c r="Z19" s="390">
        <f t="shared" si="1"/>
        <v>5</v>
      </c>
      <c r="AA19" s="391">
        <f t="shared" ref="AA19:AA25" si="2">SUM(G19:Z19)</f>
        <v>4501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3500</v>
      </c>
      <c r="I37" s="424">
        <f t="shared" si="8"/>
        <v>0</v>
      </c>
      <c r="J37" s="424">
        <f t="shared" si="8"/>
        <v>0</v>
      </c>
      <c r="K37" s="424">
        <f t="shared" si="8"/>
        <v>0</v>
      </c>
      <c r="L37" s="424">
        <f t="shared" si="8"/>
        <v>60</v>
      </c>
      <c r="M37" s="424">
        <f t="shared" si="8"/>
        <v>1</v>
      </c>
      <c r="N37" s="424">
        <f t="shared" si="8"/>
        <v>135</v>
      </c>
      <c r="O37" s="424">
        <f t="shared" si="8"/>
        <v>0</v>
      </c>
      <c r="P37" s="424">
        <f t="shared" si="8"/>
        <v>0</v>
      </c>
      <c r="Q37" s="424">
        <f t="shared" si="8"/>
        <v>0</v>
      </c>
      <c r="R37" s="424">
        <f t="shared" si="8"/>
        <v>0</v>
      </c>
      <c r="S37" s="424">
        <f t="shared" si="8"/>
        <v>15</v>
      </c>
      <c r="T37" s="424">
        <f t="shared" si="8"/>
        <v>35</v>
      </c>
      <c r="U37" s="424">
        <f t="shared" si="8"/>
        <v>0</v>
      </c>
      <c r="V37" s="424">
        <f t="shared" si="8"/>
        <v>750</v>
      </c>
      <c r="W37" s="424">
        <f t="shared" si="8"/>
        <v>0</v>
      </c>
      <c r="X37" s="424">
        <f t="shared" si="8"/>
        <v>0</v>
      </c>
      <c r="Y37" s="424">
        <f t="shared" si="8"/>
        <v>0</v>
      </c>
      <c r="Z37" s="425">
        <f t="shared" si="8"/>
        <v>5</v>
      </c>
      <c r="AA37" s="426">
        <f t="shared" si="4"/>
        <v>4501</v>
      </c>
    </row>
    <row r="38" spans="2:27" ht="24" customHeight="1" x14ac:dyDescent="0.15">
      <c r="B38" s="170"/>
      <c r="C38" s="776"/>
      <c r="D38" s="227"/>
      <c r="E38" s="225" t="s">
        <v>319</v>
      </c>
      <c r="F38" s="443"/>
      <c r="G38" s="415">
        <f t="shared" ref="G38:Z38" si="9">SUM(G39:G41)</f>
        <v>0</v>
      </c>
      <c r="H38" s="415">
        <f t="shared" si="9"/>
        <v>3500</v>
      </c>
      <c r="I38" s="415">
        <f t="shared" si="9"/>
        <v>0</v>
      </c>
      <c r="J38" s="415">
        <f t="shared" si="9"/>
        <v>0</v>
      </c>
      <c r="K38" s="415">
        <f t="shared" si="9"/>
        <v>0</v>
      </c>
      <c r="L38" s="415">
        <f t="shared" si="9"/>
        <v>60</v>
      </c>
      <c r="M38" s="415">
        <f t="shared" si="9"/>
        <v>1</v>
      </c>
      <c r="N38" s="415">
        <f t="shared" si="9"/>
        <v>135</v>
      </c>
      <c r="O38" s="415">
        <f t="shared" si="9"/>
        <v>0</v>
      </c>
      <c r="P38" s="415">
        <f t="shared" si="9"/>
        <v>0</v>
      </c>
      <c r="Q38" s="415">
        <f t="shared" si="9"/>
        <v>0</v>
      </c>
      <c r="R38" s="415">
        <f t="shared" si="9"/>
        <v>0</v>
      </c>
      <c r="S38" s="415">
        <f t="shared" si="9"/>
        <v>15</v>
      </c>
      <c r="T38" s="415">
        <f t="shared" si="9"/>
        <v>35</v>
      </c>
      <c r="U38" s="415">
        <f t="shared" si="9"/>
        <v>0</v>
      </c>
      <c r="V38" s="415">
        <f t="shared" si="9"/>
        <v>750</v>
      </c>
      <c r="W38" s="415">
        <f t="shared" si="9"/>
        <v>0</v>
      </c>
      <c r="X38" s="415">
        <f t="shared" si="9"/>
        <v>0</v>
      </c>
      <c r="Y38" s="415">
        <f t="shared" si="9"/>
        <v>0</v>
      </c>
      <c r="Z38" s="416">
        <f t="shared" si="9"/>
        <v>5</v>
      </c>
      <c r="AA38" s="417">
        <f t="shared" si="4"/>
        <v>4501</v>
      </c>
    </row>
    <row r="39" spans="2:27" ht="24" customHeight="1" x14ac:dyDescent="0.15">
      <c r="B39" s="170"/>
      <c r="C39" s="776"/>
      <c r="D39" s="228"/>
      <c r="E39" s="223"/>
      <c r="F39" s="221" t="s">
        <v>233</v>
      </c>
      <c r="G39" s="418">
        <f>+ｱ.燃え殻!$Z$28</f>
        <v>0</v>
      </c>
      <c r="H39" s="418">
        <f>+ｲ.汚泥!$Z$28</f>
        <v>3500</v>
      </c>
      <c r="I39" s="418">
        <f>+ｳ.廃油!$Z$28</f>
        <v>0</v>
      </c>
      <c r="J39" s="418">
        <f>+ｴ.廃酸!$Z$28</f>
        <v>0</v>
      </c>
      <c r="K39" s="418">
        <f>+ｵ.廃ｱﾙｶﾘ!$Z$28</f>
        <v>0</v>
      </c>
      <c r="L39" s="418">
        <f>+ｶ.廃ﾌﾟﾗ類!$Z$28</f>
        <v>60</v>
      </c>
      <c r="M39" s="418">
        <f>+ｷ.紙くず!$Z$28</f>
        <v>1</v>
      </c>
      <c r="N39" s="418">
        <f>+ｸ.木くず!$Z$28</f>
        <v>135</v>
      </c>
      <c r="O39" s="418">
        <f>+ｹ.繊維くず!$Z$28</f>
        <v>0</v>
      </c>
      <c r="P39" s="418">
        <f>+ｺ.動植物性残さ!$Z$28</f>
        <v>0</v>
      </c>
      <c r="Q39" s="418">
        <f>+ｻ.動物系固形不要物!$Z$28</f>
        <v>0</v>
      </c>
      <c r="R39" s="418">
        <f>+ｼ.ｺﾞﾑくず!$Z$28</f>
        <v>0</v>
      </c>
      <c r="S39" s="418">
        <f>+ｽ.金属くず!$Z$28</f>
        <v>15</v>
      </c>
      <c r="T39" s="418">
        <f>+ｾ.ｶﾞﾗｽ･ｺﾝｸﾘ･陶磁器くず!$Z$28</f>
        <v>35</v>
      </c>
      <c r="U39" s="418">
        <f>+ｿ.鉱さい!$Z$28</f>
        <v>0</v>
      </c>
      <c r="V39" s="418">
        <f>+ﾀ.がれき類!$Z$28</f>
        <v>750</v>
      </c>
      <c r="W39" s="418">
        <f>+ﾁ.動物のふん尿!$Z$28</f>
        <v>0</v>
      </c>
      <c r="X39" s="418">
        <f>+ﾂ.動物の死体!$Z$28</f>
        <v>0</v>
      </c>
      <c r="Y39" s="418">
        <f>+ﾃ.ばいじん!$Z$28</f>
        <v>0</v>
      </c>
      <c r="Z39" s="419">
        <f>+ﾄ.混合廃棄物その他!$Z$28</f>
        <v>5</v>
      </c>
      <c r="AA39" s="420">
        <f t="shared" si="4"/>
        <v>4501</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3500</v>
      </c>
      <c r="I43" s="427">
        <f>+ｳ.廃油!$AK$27</f>
        <v>0</v>
      </c>
      <c r="J43" s="427">
        <f>+ｴ.廃酸!$AK$27</f>
        <v>0</v>
      </c>
      <c r="K43" s="427">
        <f>+ｵ.廃ｱﾙｶﾘ!$AK$27</f>
        <v>0</v>
      </c>
      <c r="L43" s="427">
        <f>+ｶ.廃ﾌﾟﾗ類!$AK$27</f>
        <v>60</v>
      </c>
      <c r="M43" s="427">
        <f>+ｷ.紙くず!$AK$27</f>
        <v>1</v>
      </c>
      <c r="N43" s="427">
        <f>+ｸ.木くず!$AK$27</f>
        <v>135</v>
      </c>
      <c r="O43" s="427">
        <f>+ｹ.繊維くず!$AK$27</f>
        <v>0</v>
      </c>
      <c r="P43" s="427">
        <f>+ｺ.動植物性残さ!$AK$27</f>
        <v>0</v>
      </c>
      <c r="Q43" s="427">
        <f>+ｻ.動物系固形不要物!$AK$27</f>
        <v>0</v>
      </c>
      <c r="R43" s="427">
        <f>+ｼ.ｺﾞﾑくず!$AK$27</f>
        <v>0</v>
      </c>
      <c r="S43" s="427">
        <f>+ｽ.金属くず!$AK$27</f>
        <v>15</v>
      </c>
      <c r="T43" s="427">
        <f>+ｾ.ｶﾞﾗｽ･ｺﾝｸﾘ･陶磁器くず!$AK$27</f>
        <v>35</v>
      </c>
      <c r="U43" s="427">
        <f>+ｿ.鉱さい!$AK$27</f>
        <v>0</v>
      </c>
      <c r="V43" s="427">
        <f>+ﾀ.がれき類!$AK$27</f>
        <v>750</v>
      </c>
      <c r="W43" s="427">
        <f>+ﾁ.動物のふん尿!$AK$27</f>
        <v>0</v>
      </c>
      <c r="X43" s="427">
        <f>+ﾂ.動物の死体!$AK$27</f>
        <v>0</v>
      </c>
      <c r="Y43" s="427">
        <f>+ﾃ.ばいじん!$AK$27</f>
        <v>0</v>
      </c>
      <c r="Z43" s="428">
        <f>+ﾄ.混合廃棄物その他!$AK$27</f>
        <v>5</v>
      </c>
      <c r="AA43" s="429">
        <f t="shared" si="4"/>
        <v>4501</v>
      </c>
    </row>
    <row r="44" spans="2:27" ht="24" customHeight="1" x14ac:dyDescent="0.15">
      <c r="B44" s="170"/>
      <c r="C44" s="177"/>
      <c r="D44" s="175" t="s">
        <v>188</v>
      </c>
      <c r="E44" s="778" t="s">
        <v>236</v>
      </c>
      <c r="F44" s="779"/>
      <c r="G44" s="430">
        <f>+ｱ.燃え殻!$AK$30</f>
        <v>0</v>
      </c>
      <c r="H44" s="430">
        <f>+ｲ.汚泥!$AK$30</f>
        <v>3500</v>
      </c>
      <c r="I44" s="430">
        <f>+ｳ.廃油!$AK$30</f>
        <v>0</v>
      </c>
      <c r="J44" s="430">
        <f>+ｴ.廃酸!$AK$30</f>
        <v>0</v>
      </c>
      <c r="K44" s="430">
        <f>+ｵ.廃ｱﾙｶﾘ!$AK$30</f>
        <v>0</v>
      </c>
      <c r="L44" s="430">
        <f>+ｶ.廃ﾌﾟﾗ類!$AK$30</f>
        <v>60</v>
      </c>
      <c r="M44" s="430">
        <f>+ｷ.紙くず!$AK$30</f>
        <v>1</v>
      </c>
      <c r="N44" s="430">
        <f>+ｸ.木くず!$AK$30</f>
        <v>135</v>
      </c>
      <c r="O44" s="430">
        <f>+ｹ.繊維くず!$AK$30</f>
        <v>0</v>
      </c>
      <c r="P44" s="430">
        <f>+ｺ.動植物性残さ!$AK$30</f>
        <v>0</v>
      </c>
      <c r="Q44" s="430">
        <f>+ｻ.動物系固形不要物!$AK$30</f>
        <v>0</v>
      </c>
      <c r="R44" s="430">
        <f>+ｼ.ｺﾞﾑくず!$AK$30</f>
        <v>0</v>
      </c>
      <c r="S44" s="430">
        <f>+ｽ.金属くず!$AK$30</f>
        <v>15</v>
      </c>
      <c r="T44" s="430">
        <f>+ｾ.ｶﾞﾗｽ･ｺﾝｸﾘ･陶磁器くず!$AK$30</f>
        <v>35</v>
      </c>
      <c r="U44" s="430">
        <f>+ｿ.鉱さい!$AK$30</f>
        <v>0</v>
      </c>
      <c r="V44" s="430">
        <f>+ﾀ.がれき類!$AK$30</f>
        <v>750</v>
      </c>
      <c r="W44" s="430">
        <f>+ﾁ.動物のふん尿!$AK$30</f>
        <v>0</v>
      </c>
      <c r="X44" s="430">
        <f>+ﾂ.動物の死体!$AK$30</f>
        <v>0</v>
      </c>
      <c r="Y44" s="430">
        <f>+ﾃ.ばいじん!$AK$30</f>
        <v>0</v>
      </c>
      <c r="Z44" s="431">
        <f>+ﾄ.混合廃棄物その他!$AK$30</f>
        <v>5</v>
      </c>
      <c r="AA44" s="432">
        <f t="shared" si="4"/>
        <v>4501</v>
      </c>
    </row>
    <row r="45" spans="2:27" ht="24" customHeight="1" x14ac:dyDescent="0.15">
      <c r="B45" s="170"/>
      <c r="C45" s="177"/>
      <c r="D45" s="442" t="s">
        <v>190</v>
      </c>
      <c r="E45" s="805" t="s">
        <v>237</v>
      </c>
      <c r="F45" s="806"/>
      <c r="G45" s="433">
        <f>+ｱ.燃え殻!$AR$24</f>
        <v>0</v>
      </c>
      <c r="H45" s="433">
        <f>+ｲ.汚泥!$AR$24</f>
        <v>3500</v>
      </c>
      <c r="I45" s="433">
        <f>+ｳ.廃油!$AR$24</f>
        <v>0</v>
      </c>
      <c r="J45" s="433">
        <f>+ｴ.廃酸!$AR$24</f>
        <v>0</v>
      </c>
      <c r="K45" s="433">
        <f>+ｵ.廃ｱﾙｶﾘ!$AR$24</f>
        <v>0</v>
      </c>
      <c r="L45" s="433">
        <f>+ｶ.廃ﾌﾟﾗ類!$AR$24</f>
        <v>60</v>
      </c>
      <c r="M45" s="433">
        <f>+ｷ.紙くず!$AR$24</f>
        <v>1</v>
      </c>
      <c r="N45" s="433">
        <f>+ｸ.木くず!$AR$24</f>
        <v>135</v>
      </c>
      <c r="O45" s="433">
        <f>+ｹ.繊維くず!$AR$24</f>
        <v>0</v>
      </c>
      <c r="P45" s="433">
        <f>+ｺ.動植物性残さ!$AR$24</f>
        <v>0</v>
      </c>
      <c r="Q45" s="433">
        <f>+ｻ.動物系固形不要物!$AR$24</f>
        <v>0</v>
      </c>
      <c r="R45" s="433">
        <f>+ｼ.ｺﾞﾑくず!$AR$24</f>
        <v>0</v>
      </c>
      <c r="S45" s="433">
        <f>+ｽ.金属くず!$AR$24</f>
        <v>15</v>
      </c>
      <c r="T45" s="433">
        <f>+ｾ.ｶﾞﾗｽ･ｺﾝｸﾘ･陶磁器くず!$AR$24</f>
        <v>35</v>
      </c>
      <c r="U45" s="433">
        <f>+ｿ.鉱さい!$AR$24</f>
        <v>0</v>
      </c>
      <c r="V45" s="433">
        <f>+ﾀ.がれき類!$AR$24</f>
        <v>750</v>
      </c>
      <c r="W45" s="433">
        <f>+ﾁ.動物のふん尿!$AR$24</f>
        <v>0</v>
      </c>
      <c r="X45" s="433">
        <f>+ﾂ.動物の死体!$AR$24</f>
        <v>0</v>
      </c>
      <c r="Y45" s="433">
        <f>+ﾃ.ばいじん!$AR$24</f>
        <v>0</v>
      </c>
      <c r="Z45" s="434">
        <f>+ﾄ.混合廃棄物その他!$AR$24</f>
        <v>5</v>
      </c>
      <c r="AA45" s="435">
        <f t="shared" si="4"/>
        <v>4501</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7091.6</v>
      </c>
      <c r="I55" s="480">
        <f t="shared" si="10"/>
        <v>0</v>
      </c>
      <c r="J55" s="480">
        <f t="shared" si="10"/>
        <v>0</v>
      </c>
      <c r="K55" s="480">
        <f t="shared" si="10"/>
        <v>0</v>
      </c>
      <c r="L55" s="480">
        <f t="shared" si="10"/>
        <v>126.3</v>
      </c>
      <c r="M55" s="480">
        <f t="shared" si="10"/>
        <v>2.2999999999999998</v>
      </c>
      <c r="N55" s="480">
        <f t="shared" si="10"/>
        <v>275.89999999999998</v>
      </c>
      <c r="O55" s="480">
        <f t="shared" si="10"/>
        <v>0</v>
      </c>
      <c r="P55" s="480">
        <f t="shared" si="10"/>
        <v>0</v>
      </c>
      <c r="Q55" s="480">
        <f t="shared" si="10"/>
        <v>0</v>
      </c>
      <c r="R55" s="480">
        <f t="shared" si="10"/>
        <v>0</v>
      </c>
      <c r="S55" s="480">
        <f t="shared" si="10"/>
        <v>31.2</v>
      </c>
      <c r="T55" s="480">
        <f t="shared" si="10"/>
        <v>74.099999999999994</v>
      </c>
      <c r="U55" s="480">
        <f t="shared" si="10"/>
        <v>0</v>
      </c>
      <c r="V55" s="480">
        <f t="shared" si="10"/>
        <v>1520.2</v>
      </c>
      <c r="W55" s="480">
        <f t="shared" si="10"/>
        <v>0</v>
      </c>
      <c r="X55" s="480">
        <f t="shared" si="10"/>
        <v>0</v>
      </c>
      <c r="Y55" s="480">
        <f t="shared" si="10"/>
        <v>0</v>
      </c>
      <c r="Z55" s="480">
        <f t="shared" si="10"/>
        <v>15.6</v>
      </c>
      <c r="AA55" s="481">
        <f>+AA9+AA19+AA20</f>
        <v>9137.2000000000007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W214" sqref="W214"/>
    </sheetView>
  </sheetViews>
  <sheetFormatPr defaultColWidth="9" defaultRowHeight="12" x14ac:dyDescent="0.15"/>
  <cols>
    <col min="1" max="1" width="3" style="22" hidden="1" customWidth="1"/>
    <col min="2" max="2" width="3.375" style="22" customWidth="1"/>
    <col min="3" max="3" width="2.875" style="22" customWidth="1"/>
    <col min="4" max="4" width="3.375" style="22" customWidth="1"/>
    <col min="5" max="5" width="8.875" style="22" customWidth="1"/>
    <col min="6" max="6" width="2.875" style="22" customWidth="1"/>
    <col min="7" max="7" width="9.875" style="22" customWidth="1"/>
    <col min="8" max="8" width="1.875" style="22" customWidth="1"/>
    <col min="9" max="9" width="3.875" style="22" customWidth="1"/>
    <col min="10" max="10" width="9.875" style="22" customWidth="1"/>
    <col min="11" max="11" width="1.875" style="22" customWidth="1"/>
    <col min="12" max="12" width="3.875" style="22" customWidth="1"/>
    <col min="13" max="13" width="9.875" style="22" customWidth="1"/>
    <col min="14" max="14" width="1.875" style="22" customWidth="1"/>
    <col min="15" max="15" width="4.875" style="22" customWidth="1"/>
    <col min="16" max="16" width="8.875" style="22" customWidth="1"/>
    <col min="17" max="17" width="1.875" style="22" customWidth="1"/>
    <col min="18" max="18" width="4.875" style="22" customWidth="1"/>
    <col min="19" max="19" width="0.875" style="22" customWidth="1"/>
    <col min="20" max="20" width="7.875" style="22" customWidth="1"/>
    <col min="21" max="21" width="1.375" style="22" customWidth="1"/>
    <col min="22" max="22" width="2.1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    6年   6 月26日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東京都豊島区東池袋１－２１－１１　　　　　　　　　　　　　　　　　　　　　オーク池袋ビルディング６階</v>
      </c>
      <c r="M16" s="851"/>
      <c r="N16" s="851"/>
      <c r="O16" s="851"/>
      <c r="P16" s="851"/>
      <c r="Q16" s="851"/>
      <c r="R16" s="851"/>
      <c r="S16" s="851"/>
      <c r="T16" s="851"/>
      <c r="U16" s="282"/>
    </row>
    <row r="17" spans="1:21" ht="26.25" customHeight="1" x14ac:dyDescent="0.15">
      <c r="C17" s="86"/>
      <c r="I17" s="25"/>
      <c r="J17" s="25" t="s">
        <v>7</v>
      </c>
      <c r="K17" s="25"/>
      <c r="L17" s="851" t="str">
        <f>+表紙!L41</f>
        <v>木内建設株式会社 東京本店  　　　　　　　　　　　　　　　　　　　　　　　　常務取締役本店長　杉　山　吉　雅</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03-5952-5521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木内建設株式会社 東京本店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3913</v>
      </c>
      <c r="Q25" s="823"/>
      <c r="R25" s="823"/>
      <c r="S25" s="823"/>
      <c r="T25" s="823"/>
      <c r="U25" s="824"/>
    </row>
    <row r="26" spans="1:21" ht="26.25" customHeight="1" x14ac:dyDescent="0.15">
      <c r="C26" s="570" t="s">
        <v>11</v>
      </c>
      <c r="D26" s="571"/>
      <c r="E26" s="572"/>
      <c r="F26" s="838" t="str">
        <f>+表紙!F50</f>
        <v>東京都豊島区東池袋一丁目２１番１１号　　　　　　　　　　　　　オーク池袋ビルディング６階</v>
      </c>
      <c r="G26" s="839"/>
      <c r="H26" s="839"/>
      <c r="I26" s="839"/>
      <c r="J26" s="839"/>
      <c r="K26" s="839"/>
      <c r="L26" s="839"/>
      <c r="M26" s="839"/>
      <c r="N26" s="341" t="s">
        <v>172</v>
      </c>
      <c r="O26"/>
      <c r="P26"/>
      <c r="Q26" s="833" t="str">
        <f>IF(+表紙!Q50="","",+表紙!Q50)</f>
        <v>03-5952-5521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０６－総合工事業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21032</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152</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4636.2000000000007</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4501</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4636.2000000000007</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4636.2000000000007</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4636.2000000000007</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4501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4501</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4501</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W214" sqref="W214"/>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2024-06-28T04:02:05Z</dcterms:created>
  <dcterms:modified xsi:type="dcterms:W3CDTF">2024-09-09T03:00:51Z</dcterms:modified>
</cp:coreProperties>
</file>