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695"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<sst xmlns="http://schemas.openxmlformats.org/spreadsheetml/2006/main" count="3180" uniqueCount="462">
  <si>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</si>
  <si>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</si>
  <si>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</si>
  <si>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</si>
  <si>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</si>
  <si>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</si>
  <si>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</si>
  <si>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</si>
  <si>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</si>
  <si>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</si>
  <si>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</si>
  <si>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</si>
  <si>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</si>
  <si>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</si>
  <si>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</si>
  <si>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</si>
  <si>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</si>
  <si>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</si>
  <si>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</si>
  <si>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</si>
  <si>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</si>
  <si>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</si>
  <si>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</si>
  <si>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</si>
  <si>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</si>
  <si>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</si>
  <si>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</si>
  <si>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</si>
  <si>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</si>
  <si>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</si>
  <si>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</si>
  <si>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</si>
  <si>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</si>
  <si>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</si>
  <si>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</si>
  <si>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</si>
  <si>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</si>
  <si>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</si>
  <si>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</si>
  <si>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</si>
  <si>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</si>
  <si>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</si>
  <si>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</si>
  <si>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</si>
  <si>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</si>
  <si>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</si>
  <si>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</si>
  <si>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</si>
  <si>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</si>
  <si>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</si>
  <si>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</si>
  <si>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</si>
  <si>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</si>
  <si>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</si>
  <si>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</si>
  <si>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</si>
  <si>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</si>
  <si>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</si>
  <si>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</si>
  <si>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</si>
  <si>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</si>
  <si>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</si>
  <si>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</si>
  <si>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</si>
  <si>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</si>
  <si>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</si>
  <si>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</si>
  <si>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</si>
  <si>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</si>
  <si>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</si>
  <si>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</si>
  <si>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</si>
  <si>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</si>
  <si>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</si>
  <si>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</si>
  <si>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</si>
  <si>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</si>
  <si>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</si>
  <si>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</si>
  <si>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</si>
  <si>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</si>
  <si>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</si>
  <si>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</si>
  <si>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</si>
  <si>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</si>
  <si>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</si>
  <si>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</si>
  <si>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</si>
  <si>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</si>
  <si>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</si>
  <si>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</si>
  <si>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</si>
  <si>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</si>
  <si>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</si>
  <si>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</si>
  <si>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</si>
  <si>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</si>
  <si>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</si>
  <si>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</si>
  <si>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</si>
  <si>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</si>
  <si>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</si>
  <si>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</si>
  <si>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</si>
  <si>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</si>
  <si>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</si>
  <si>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</si>
  <si>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</si>
  <si>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</si>
  <si>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</si>
  <si>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</si>
  <si>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</si>
  <si>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</si>
  <si>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</si>
  <si>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</si>
  <si>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</si>
  <si>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</si>
  <si>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</si>
  <si>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</si>
  <si>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</si>
  <si>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</si>
  <si>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</si>
  <si>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</si>
  <si>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</si>
  <si>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</si>
  <si>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</si>
  <si>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</si>
  <si>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</si>
  <si>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</si>
  <si>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</si>
  <si>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</si>
  <si>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</si>
  <si>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</si>
  <si>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</si>
  <si>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</si>
  <si>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</si>
  <si>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</si>
  <si>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</si>
  <si>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</si>
  <si>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</si>
  <si>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</si>
  <si>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</si>
  <si>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</si>
  <si>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</si>
  <si>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</si>
  <si>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</si>
  <si>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</si>
  <si>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</si>
  <si>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</si>
  <si>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</si>
  <si>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</si>
  <si>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</si>
  <si>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</si>
  <si>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</si>
  <si>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</si>
  <si>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</si>
  <si>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</si>
  <si>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</si>
  <si>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</si>
  <si>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</si>
  <si>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</si>
  <si>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</si>
  <si>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</si>
  <si>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</si>
  <si>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</si>
  <si>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</si>
  <si>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</si>
  <si>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</si>
  <si>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</si>
  <si>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</si>
  <si>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</si>
  <si>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</si>
  <si>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</si>
  <si>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</si>
  <si>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</si>
  <si>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</si>
  <si>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</si>
  <si>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</si>
  <si>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</si>
  <si>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</si>
  <si>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</si>
  <si>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</si>
  <si>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</si>
  <si>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</si>
  <si>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</si>
  <si>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</si>
  <si>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</si>
  <si>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</si>
  <si>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</si>
  <si>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</si>
  <si>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</si>
  <si>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</si>
  <si>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</si>
  <si>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</si>
  <si>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</si>
  <si>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</si>
  <si>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</si>
  <si>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</si>
  <si>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</si>
  <si>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</si>
  <si>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</si>
  <si>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</si>
  <si>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</si>
  <si>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</si>
  <si>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</si>
  <si>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</si>
  <si>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</si>
  <si>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</si>
  <si>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</si>
  <si>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</si>
  <si>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</si>
  <si>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</si>
  <si>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</si>
  <si>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</si>
  <si>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</si>
  <si>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</si>
  <si>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</si>
  <si>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</si>
  <si>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</si>
  <si>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</si>
  <si>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</si>
  <si>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</si>
  <si>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</si>
  <si>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</si>
  <si>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</si>
  <si>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</si>
  <si>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</si>
  <si>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</si>
  <si>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</si>
  <si>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</si>
  <si>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</si>
  <si>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</si>
  <si>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</si>
  <si>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</si>
  <si>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</si>
  <si>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</si>
  <si>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</si>
  <si>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</si>
  <si>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</si>
  <si>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</si>
  <si>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</si>
  <si>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</si>
  <si>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</si>
  <si>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</si>
  <si>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</si>
  <si>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</si>
  <si>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</si>
  <si>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</si>
  <si>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</si>
  <si>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</si>
  <si>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</si>
  <si>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</si>
  <si>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</si>
  <si>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</si>
  <si>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</si>
  <si>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</si>
  <si>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</si>
  <si>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</si>
  <si>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</si>
  <si>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</si>
  <si>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</si>
  <si>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</si>
  <si>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</si>
  <si>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</si>
  <si>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</si>
  <si>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</si>
  <si>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</si>
  <si>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</si>
  <si>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</si>
  <si>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</si>
  <si>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</si>
  <si>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</si>
  <si>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</si>
  <si>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</si>
  <si>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</si>
  <si>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</si>
  <si>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</si>
  <si>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</si>
  <si>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</si>
  <si>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</si>
  <si>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</si>
  <si>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</si>
  <si>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</si>
  <si>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</si>
  <si>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</si>
  <si>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</si>
  <si>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</si>
  <si>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</si>
  <si>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</si>
  <si>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</si>
  <si>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</si>
  <si>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</si>
  <si>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</si>
  <si>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</si>
  <si>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</si>
  <si>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</si>
  <si>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</si>
  <si>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</si>
  <si>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</si>
  <si>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</si>
  <si>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</si>
  <si>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</si>
  <si>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</si>
  <si>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</si>
  <si>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</si>
  <si>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</si>
  <si>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</si>
  <si>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</si>
  <si>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</si>
  <si>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</si>
  <si>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</si>
  <si>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</si>
  <si>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</si>
  <si>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</si>
  <si>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</si>
  <si>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</si>
  <si>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</si>
  <si>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</si>
  <si>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</si>
  <si>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</si>
  <si>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</si>
  <si>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</si>
  <si>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</si>
  <si>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</si>
  <si>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</si>
  <si>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</si>
  <si>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</si>
  <si>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</si>
  <si>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</si>
  <si>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</si>
  <si>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</si>
  <si>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</si>
  <si>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</si>
  <si>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</si>
  <si>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</si>
  <si>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</si>
  <si>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</si>
  <si>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</si>
  <si>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</si>
  <si>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</si>
  <si>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</si>
  <si>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</si>
  <si>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</si>
  <si>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</si>
  <si>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</si>
  <si>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</si>
  <si>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</si>
  <si>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</si>
  <si>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</si>
  <si>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</si>
  <si>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</si>
  <si>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</si>
  <si>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</si>
  <si>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</si>
  <si>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</si>
  <si>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</si>
  <si>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</si>
  <si>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</si>
  <si>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</si>
  <si>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</si>
  <si>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</si>
  <si>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</si>
  <si>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</si>
  <si>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</si>
  <si>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</si>
  <si>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</si>
  <si>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</si>
  <si>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</si>
  <si>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</si>
  <si>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</si>
  <si>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</si>
  <si>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</si>
  <si>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</si>
  <si>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</si>
  <si>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</si>
  <si>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</si>
  <si>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</si>
  <si>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</si>
  <si>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</si>
  <si>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</si>
  <si>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</si>
  <si>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</si>
  <si>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</si>
  <si>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</si>
  <si>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</si>
  <si>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</si>
  <si>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</si>
  <si>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</si>
  <si>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</si>
  <si>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</si>
  <si>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</si>
  <si>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</si>
  <si>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</si>
  <si>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</si>
  <si>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</si>
  <si>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</si>
  <si>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</si>
  <si>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</si>
  <si>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</si>
  <si>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</si>
  <si>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</si>
  <si>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</si>
  <si>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</si>
  <si>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</si>
  <si>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</si>
  <si>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</si>
  <si>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</si>
  <si>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</si>
  <si>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</si>
  <si>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</si>
  <si>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</si>
  <si>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</si>
  <si>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</si>
  <si>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</si>
  <si>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</si>
  <si>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</si>
  <si>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</si>
  <si>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</si>
  <si>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</si>
  <si>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</si>
  <si>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</si>
  <si>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</si>
  <si>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</si>
  <si>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</si>
  <si>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</si>
  <si>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</si>
  <si>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</si>
  <si>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</si>
  <si>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</si>
  <si>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</si>
  <si>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</si>
  <si>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</si>
  <si>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</si>
  <si>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</si>
  <si>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</si>
  <si>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</si>
  <si>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</si>
  <si>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</si>
  <si>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</si>
  <si>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</si>
  <si>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</si>
  <si>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</si>
  <si>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</si>
  <si>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</si>
  <si>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</si>
  <si>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東京都中野区中野4-10-2　中野セントラルパーク サウス 15F</t>
    <phoneticPr fontId="3"/>
  </si>
  <si>
    <t>株式会社オープンハウス・アーキテクト　代表取締役長井 光夫</t>
    <phoneticPr fontId="3"/>
  </si>
  <si>
    <t>03-6627-0200</t>
    <phoneticPr fontId="3"/>
  </si>
  <si>
    <t>株式会社オープンハウス・アーキテクト　神奈川施工グループ</t>
    <phoneticPr fontId="3"/>
  </si>
  <si>
    <t>神奈川県横浜市都筑区茅ヶ崎中央47-7</t>
    <phoneticPr fontId="3"/>
  </si>
  <si>
    <t>総合建設業</t>
    <rPh sb="0" eb="5">
      <t>ソウゴウケンセツギョウ</t>
    </rPh>
    <phoneticPr fontId="3"/>
  </si>
  <si>
    <t>1,018億円（2023年9月期）</t>
    <phoneticPr fontId="3"/>
  </si>
  <si>
    <t>911名</t>
    <rPh sb="3" eb="4">
      <t>メイ</t>
    </rPh>
    <phoneticPr fontId="3"/>
  </si>
  <si>
    <t>・廃プラスチック類　　　→　破砕・圧縮　→　再利用　　　　　　　　　　　　　　　　　　　　　　　　　　　　　　　　　　　　　　　　・金属くず　　　　　　　　→　再利用　　　　　　　　　　　　　　　　　　　　　　　　　　　　　　　　　　　　　　　　　　　　　　　　　　・ガラス、陶磁器くず　→　破砕　→　再利用　　　　　　　　　　　　　　　　　　　　　　　　　　　　　　　　　　　　　　　　・コンクリートくず　　　→　破砕　→　再利用　　　　　　　　　　　　　　　　　　　　　　　　　　　　　　　　　　　　　　　　　　　　　　　・紙くず　　　　　　　　→　破砕・圧縮　→　再利用　　　　　　　　　　　　　　　　　　　　　　　　　　　　　　　　　　　　　　　　　・木くず　　　　　　　　→　破砕　→　再利用</t>
    <phoneticPr fontId="3"/>
  </si>
  <si>
    <t>㈱オープンハウス・アーキテクト　工事本部　　　　　　　　　　　　　　　　　　　　　　　　　　　　　　　　　　　　　　　　　　　　　　　　　　　　　　↓　　　　　　　　　　　　　　　　　　　　　　　　　　　　　　　　　　　　　　　　　　　　　　　　　　　　　　　　　　　　　　　　　　　　　　　　　　　　　　　　　工事統轄部・コンストラクト部　　　　　　　　　　　　　　　　　　　　　　　　　　　　　　　　　　　　　　　　　　　　　　　　　　　　　　　　　　　　　　　　　　　　　　　　　　　　　　　　　↓　　　　　　　　　　　　　　　　　　　　　　　　　　　　　　　　　　　　　　　　　　　　　　　　　　　　　　　　　　　　　　　　　　　　　　　　　　　　　　　　　神奈川第一施工グループ・神奈川第二施工グループ・OHD神奈川施工グループ・その他各所施工グループ　</t>
    <phoneticPr fontId="3"/>
  </si>
  <si>
    <t>・現場分別　　　　　　　　　　　　　　　　　　　　　　　　　　　　　　　　　　　　　　　　　　　　　　　　　　　　　　　　　　　　
・発注数量の精度向上により産廃発生量の削減　　　　　　　　　　　　　　　　　　　　　　　　　　　　　　　　　　　　　
・構造体フルプレカット化を採用し、産廃発生量を抑制</t>
    <phoneticPr fontId="3"/>
  </si>
  <si>
    <t>石膏ボード、ダンボール、木くず、廃プラスチック、金属くず、ガラス　　　　　　　　　　　　　　　　　　　　　　　　　　　　　　　　　　　　　　　　　
・出来る限り混合を減らすことを指示</t>
    <phoneticPr fontId="3"/>
  </si>
  <si>
    <t>石膏ボード、ダンボール、木くず、廃プラスチック、金属くず、ガラス　　　　　　　　　　　　　　　　　　　　　　　　　　　　　　　　　　　　　　　　　・出来る限り混合を減らすことを指示</t>
    <phoneticPr fontId="3"/>
  </si>
  <si>
    <t>予定なし</t>
    <rPh sb="0" eb="2">
      <t>ヨテイ</t>
    </rPh>
    <phoneticPr fontId="3"/>
  </si>
  <si>
    <t>・現場分別　　　　　　　　　　　　　　　　　　　　　　　　　　　　　　　　　　　　　　　　　　　　　　　　　　　　　　　　　　　　
・発注数量の精度向上により産廃発生量の削減　　　　　　　　　　　　　　　　　　　　　　　　　　　　　　　　　　　　　
・構造体フルプレカット化を採用し、産廃発生量を抑制　</t>
    <phoneticPr fontId="3"/>
  </si>
  <si>
    <t>・新規に契約する処理業者は優良認定業者を優先的に選定する。　　　　　　　　　　　　　　　　　　　　　　　　　　　　　　　　・委託契約先処理施設の現地確認を年に１回以上実施する。</t>
    <phoneticPr fontId="3"/>
  </si>
  <si>
    <t>令和 6   年 6   月  20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</si>
</sst>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Normal="115" zoomScaleSheetLayoutView="100" workbookViewId="0">
      <selection activeCell="N51" sqref="N51:U51"/>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461</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445</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446</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447</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448</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3926</v>
      </c>
      <c r="Q49" s="726"/>
      <c r="R49" s="726"/>
      <c r="S49" s="726"/>
      <c r="T49" s="726"/>
      <c r="U49" s="727"/>
    </row>
    <row r="50" spans="3:54" ht="26.25" customHeight="1" x14ac:dyDescent="0.15">
      <c r="C50" s="697" t="s">
        <v>11</v>
      </c>
      <c r="D50" s="698"/>
      <c r="E50" s="699"/>
      <c r="F50" s="708" t="s">
        <v>449</v>
      </c>
      <c r="G50" s="709"/>
      <c r="H50" s="709"/>
      <c r="I50" s="709"/>
      <c r="J50" s="709"/>
      <c r="K50" s="709"/>
      <c r="L50" s="709"/>
      <c r="M50" s="709"/>
      <c r="N50" s="592" t="s">
        <v>172</v>
      </c>
      <c r="O50" s="595"/>
      <c r="P50" s="596"/>
      <c r="Q50" s="712"/>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119</v>
      </c>
      <c r="G54" s="793"/>
      <c r="H54" s="793"/>
      <c r="I54" s="793"/>
      <c r="J54" s="793"/>
      <c r="K54" s="793"/>
      <c r="L54" s="38" t="s">
        <v>48</v>
      </c>
      <c r="M54" s="38"/>
      <c r="N54" s="797" t="s">
        <v>450</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t="s">
        <v>451</v>
      </c>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t="s">
        <v>452</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453</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454</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8</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3889.0999999999995</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455</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8</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4076</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455</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456</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457</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t="s">
        <v>458</v>
      </c>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t="s">
        <v>458</v>
      </c>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t="s">
        <v>458</v>
      </c>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t="s">
        <v>458</v>
      </c>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t="s">
        <v>458</v>
      </c>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t="s">
        <v>458</v>
      </c>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3865.4999999999995</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1802.5</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897.00000000000011</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459</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4076</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2405</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1483</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460</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株式会社オープンハウス・アーキテクト　神奈川施工グループ</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AO30" sqref="AO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株式会社オープンハウス・アーキテクト　神奈川施工グループ</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645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614.9</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645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645</v>
      </c>
      <c r="P27" s="881"/>
      <c r="Q27" s="881"/>
      <c r="R27" s="881"/>
      <c r="S27" s="59" t="s">
        <v>38</v>
      </c>
      <c r="T27" s="80"/>
      <c r="U27" s="80"/>
      <c r="X27" s="78" t="s">
        <v>39</v>
      </c>
      <c r="Y27" s="81"/>
      <c r="AG27" s="68"/>
      <c r="AH27" s="68"/>
      <c r="AI27" s="68"/>
      <c r="AJ27" s="68"/>
      <c r="AK27" s="831">
        <f>+AG18+O27</f>
        <v>645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645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614.9</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645</v>
      </c>
      <c r="R30" s="881"/>
      <c r="S30" s="881"/>
      <c r="T30" s="881"/>
      <c r="U30" s="59" t="s">
        <v>16</v>
      </c>
      <c r="X30" s="889" t="s">
        <v>186</v>
      </c>
      <c r="Y30" s="890"/>
      <c r="Z30" s="833"/>
      <c r="AA30" s="834"/>
      <c r="AB30" s="834"/>
      <c r="AC30" s="834"/>
      <c r="AD30" s="834"/>
      <c r="AE30" s="59" t="s">
        <v>13</v>
      </c>
      <c r="AK30" s="818">
        <v>300</v>
      </c>
      <c r="AL30" s="819"/>
      <c r="AM30" s="819"/>
      <c r="AN30" s="819"/>
      <c r="AO30" s="67" t="s">
        <v>13</v>
      </c>
      <c r="AR30" s="830"/>
      <c r="AS30" s="827"/>
      <c r="AT30" s="827"/>
      <c r="AU30" s="828"/>
    </row>
    <row r="31" spans="2:48" ht="27" customHeight="1" thickTop="1" thickBot="1" x14ac:dyDescent="0.2">
      <c r="B31" s="853" t="s">
        <v>375</v>
      </c>
      <c r="C31" s="842"/>
      <c r="D31" s="842"/>
      <c r="E31" s="843"/>
      <c r="F31" s="836">
        <v>614.9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株式会社オープンハウス・アーキテクト　神奈川施工グループ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6"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株式会社オープンハウス・アーキテクト　神奈川施工グループ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株式会社オープンハウス・アーキテクト　神奈川施工グループ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3" workbookViewId="0">
      <selection activeCell="AO30" sqref="AO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株式会社オープンハウス・アーキテクト　神奈川施工グループ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450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429.3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450</v>
      </c>
      <c r="P27" s="881"/>
      <c r="Q27" s="881"/>
      <c r="R27" s="881"/>
      <c r="S27" s="59" t="s">
        <v>38</v>
      </c>
      <c r="T27" s="80"/>
      <c r="U27" s="80"/>
      <c r="X27" s="78" t="s">
        <v>39</v>
      </c>
      <c r="Y27" s="81"/>
      <c r="AG27" s="68"/>
      <c r="AH27" s="68"/>
      <c r="AI27" s="68"/>
      <c r="AJ27" s="68"/>
      <c r="AK27" s="831">
        <f>+AG18+O27</f>
        <v>450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429.3</v>
      </c>
      <c r="G29" s="837"/>
      <c r="H29" s="234" t="s">
        <v>198</v>
      </c>
      <c r="L29" s="845"/>
      <c r="O29" s="71"/>
      <c r="P29" s="163"/>
      <c r="Q29" s="66" t="s">
        <v>183</v>
      </c>
      <c r="R29" s="842" t="s">
        <v>33</v>
      </c>
      <c r="S29" s="884"/>
      <c r="T29" s="884"/>
      <c r="U29" s="885"/>
      <c r="V29" s="63"/>
      <c r="W29" s="82"/>
      <c r="X29" s="889" t="s">
        <v>315</v>
      </c>
      <c r="Y29" s="890"/>
      <c r="Z29" s="833">
        <v>440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216.7</v>
      </c>
      <c r="G30" s="837"/>
      <c r="H30" s="234" t="s">
        <v>198</v>
      </c>
      <c r="L30" s="845"/>
      <c r="O30" s="71"/>
      <c r="Q30" s="847">
        <f>+ROUND(Z28,1)+ROUND(Z29,1)+ROUND(Z30,1)</f>
        <v>450</v>
      </c>
      <c r="R30" s="881"/>
      <c r="S30" s="881"/>
      <c r="T30" s="881"/>
      <c r="U30" s="59" t="s">
        <v>16</v>
      </c>
      <c r="X30" s="889" t="s">
        <v>186</v>
      </c>
      <c r="Y30" s="890"/>
      <c r="Z30" s="833"/>
      <c r="AA30" s="834"/>
      <c r="AB30" s="834"/>
      <c r="AC30" s="834"/>
      <c r="AD30" s="834"/>
      <c r="AE30" s="59" t="s">
        <v>13</v>
      </c>
      <c r="AK30" s="818">
        <v>220</v>
      </c>
      <c r="AL30" s="819"/>
      <c r="AM30" s="819"/>
      <c r="AN30" s="819"/>
      <c r="AO30" s="67" t="s">
        <v>13</v>
      </c>
      <c r="AR30" s="830"/>
      <c r="AS30" s="827"/>
      <c r="AT30" s="827"/>
      <c r="AU30" s="828"/>
    </row>
    <row r="31" spans="2:48" ht="27" customHeight="1" thickTop="1" thickBot="1" x14ac:dyDescent="0.2">
      <c r="B31" s="853" t="s">
        <v>375</v>
      </c>
      <c r="C31" s="842"/>
      <c r="D31" s="842"/>
      <c r="E31" s="843"/>
      <c r="F31" s="836">
        <v>8.4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3" workbookViewId="0">
      <selection activeCell="AH28" sqref="AH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株式会社オープンハウス・アーキテクト　神奈川施工グループ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233</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222.3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40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233</v>
      </c>
      <c r="P27" s="881"/>
      <c r="Q27" s="881"/>
      <c r="R27" s="881"/>
      <c r="S27" s="59" t="s">
        <v>38</v>
      </c>
      <c r="T27" s="80"/>
      <c r="U27" s="80"/>
      <c r="X27" s="78" t="s">
        <v>39</v>
      </c>
      <c r="Y27" s="81"/>
      <c r="AG27" s="68"/>
      <c r="AH27" s="68"/>
      <c r="AI27" s="68"/>
      <c r="AJ27" s="68"/>
      <c r="AK27" s="831">
        <f>+AG18+O27</f>
        <v>233</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40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222.3</v>
      </c>
      <c r="G29" s="837"/>
      <c r="H29" s="234" t="s">
        <v>198</v>
      </c>
      <c r="L29" s="845"/>
      <c r="O29" s="71"/>
      <c r="P29" s="163"/>
      <c r="Q29" s="66" t="s">
        <v>183</v>
      </c>
      <c r="R29" s="842" t="s">
        <v>33</v>
      </c>
      <c r="S29" s="884"/>
      <c r="T29" s="884"/>
      <c r="U29" s="885"/>
      <c r="V29" s="63"/>
      <c r="W29" s="82"/>
      <c r="X29" s="889" t="s">
        <v>315</v>
      </c>
      <c r="Y29" s="890"/>
      <c r="Z29" s="833">
        <v>193</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165.9</v>
      </c>
      <c r="G30" s="837"/>
      <c r="H30" s="234" t="s">
        <v>198</v>
      </c>
      <c r="L30" s="845"/>
      <c r="O30" s="71"/>
      <c r="Q30" s="847">
        <f>+ROUND(Z28,1)+ROUND(Z29,1)+ROUND(Z30,1)</f>
        <v>233</v>
      </c>
      <c r="R30" s="881"/>
      <c r="S30" s="881"/>
      <c r="T30" s="881"/>
      <c r="U30" s="59" t="s">
        <v>16</v>
      </c>
      <c r="X30" s="889" t="s">
        <v>186</v>
      </c>
      <c r="Y30" s="890"/>
      <c r="Z30" s="833"/>
      <c r="AA30" s="834"/>
      <c r="AB30" s="834"/>
      <c r="AC30" s="834"/>
      <c r="AD30" s="834"/>
      <c r="AE30" s="59" t="s">
        <v>13</v>
      </c>
      <c r="AK30" s="818">
        <v>170</v>
      </c>
      <c r="AL30" s="819"/>
      <c r="AM30" s="819"/>
      <c r="AN30" s="819"/>
      <c r="AO30" s="67" t="s">
        <v>13</v>
      </c>
      <c r="AR30" s="830"/>
      <c r="AS30" s="827"/>
      <c r="AT30" s="827"/>
      <c r="AU30" s="828"/>
    </row>
    <row r="31" spans="2:48" ht="27" customHeight="1" thickTop="1" thickBot="1" x14ac:dyDescent="0.2">
      <c r="B31" s="853" t="s">
        <v>375</v>
      </c>
      <c r="C31" s="842"/>
      <c r="D31" s="842"/>
      <c r="E31" s="843"/>
      <c r="F31" s="836">
        <v>34.700000000000003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6" workbookViewId="0">
      <selection activeCell="AI30" sqref="AI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株式会社オープンハウス・アーキテクト　神奈川施工グループ</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1110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1060.9000000000001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1110</v>
      </c>
      <c r="P27" s="881"/>
      <c r="Q27" s="881"/>
      <c r="R27" s="881"/>
      <c r="S27" s="59" t="s">
        <v>38</v>
      </c>
      <c r="T27" s="80"/>
      <c r="U27" s="80"/>
      <c r="X27" s="78" t="s">
        <v>39</v>
      </c>
      <c r="Y27" s="81"/>
      <c r="AG27" s="68"/>
      <c r="AH27" s="68"/>
      <c r="AI27" s="68"/>
      <c r="AJ27" s="68"/>
      <c r="AK27" s="831">
        <f>+AG18+O27</f>
        <v>1110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1060.9000000000001</v>
      </c>
      <c r="G29" s="837"/>
      <c r="H29" s="234" t="s">
        <v>198</v>
      </c>
      <c r="L29" s="845"/>
      <c r="O29" s="71"/>
      <c r="P29" s="163"/>
      <c r="Q29" s="66" t="s">
        <v>183</v>
      </c>
      <c r="R29" s="842" t="s">
        <v>33</v>
      </c>
      <c r="S29" s="884"/>
      <c r="T29" s="884"/>
      <c r="U29" s="885"/>
      <c r="V29" s="63"/>
      <c r="W29" s="82"/>
      <c r="X29" s="889" t="s">
        <v>315</v>
      </c>
      <c r="Y29" s="890"/>
      <c r="Z29" s="833">
        <v>1060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557.70000000000005</v>
      </c>
      <c r="G30" s="837"/>
      <c r="H30" s="234" t="s">
        <v>198</v>
      </c>
      <c r="L30" s="845"/>
      <c r="O30" s="71"/>
      <c r="Q30" s="847">
        <f>+ROUND(Z28,1)+ROUND(Z29,1)+ROUND(Z30,1)</f>
        <v>1110</v>
      </c>
      <c r="R30" s="881"/>
      <c r="S30" s="881"/>
      <c r="T30" s="881"/>
      <c r="U30" s="59" t="s">
        <v>16</v>
      </c>
      <c r="X30" s="889" t="s">
        <v>186</v>
      </c>
      <c r="Y30" s="890"/>
      <c r="Z30" s="833"/>
      <c r="AA30" s="834"/>
      <c r="AB30" s="834"/>
      <c r="AC30" s="834"/>
      <c r="AD30" s="834"/>
      <c r="AE30" s="59" t="s">
        <v>13</v>
      </c>
      <c r="AK30" s="818">
        <v>590</v>
      </c>
      <c r="AL30" s="819"/>
      <c r="AM30" s="819"/>
      <c r="AN30" s="819"/>
      <c r="AO30" s="67" t="s">
        <v>13</v>
      </c>
      <c r="AR30" s="830"/>
      <c r="AS30" s="827"/>
      <c r="AT30" s="827"/>
      <c r="AU30" s="828"/>
    </row>
    <row r="31" spans="2:48" ht="27" customHeight="1" thickTop="1" thickBot="1" x14ac:dyDescent="0.2">
      <c r="B31" s="853" t="s">
        <v>375</v>
      </c>
      <c r="C31" s="842"/>
      <c r="D31" s="842"/>
      <c r="E31" s="843"/>
      <c r="F31" s="836">
        <v>38.1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株式会社オープンハウス・アーキテクト　神奈川施工グループ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株式会社オープンハウス・アーキテクト　神奈川施工グループ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株式会社オープンハウス・アーキテクト　神奈川施工グループ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株式会社オープンハウス・アーキテクト　神奈川施工グループ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election activeCell="AK30" sqref="AK30:AN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株式会社オープンハウス・アーキテクト　神奈川施工グループ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112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107.2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40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112</v>
      </c>
      <c r="P27" s="881"/>
      <c r="Q27" s="881"/>
      <c r="R27" s="881"/>
      <c r="S27" s="59" t="s">
        <v>38</v>
      </c>
      <c r="T27" s="80"/>
      <c r="U27" s="80"/>
      <c r="X27" s="78" t="s">
        <v>39</v>
      </c>
      <c r="Y27" s="81"/>
      <c r="AG27" s="68"/>
      <c r="AH27" s="68"/>
      <c r="AI27" s="68"/>
      <c r="AJ27" s="68"/>
      <c r="AK27" s="831">
        <f>+AG18+O27</f>
        <v>112</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40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83.6</v>
      </c>
      <c r="G29" s="837"/>
      <c r="H29" s="234" t="s">
        <v>198</v>
      </c>
      <c r="L29" s="845"/>
      <c r="O29" s="71"/>
      <c r="P29" s="163"/>
      <c r="Q29" s="66" t="s">
        <v>183</v>
      </c>
      <c r="R29" s="842" t="s">
        <v>33</v>
      </c>
      <c r="S29" s="884"/>
      <c r="T29" s="884"/>
      <c r="U29" s="885"/>
      <c r="V29" s="63"/>
      <c r="W29" s="82"/>
      <c r="X29" s="889" t="s">
        <v>315</v>
      </c>
      <c r="Y29" s="890"/>
      <c r="Z29" s="833">
        <v>72</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83.6</v>
      </c>
      <c r="G30" s="837"/>
      <c r="H30" s="234" t="s">
        <v>198</v>
      </c>
      <c r="L30" s="845"/>
      <c r="O30" s="71"/>
      <c r="Q30" s="847">
        <f>+ROUND(Z28,1)+ROUND(Z29,1)+ROUND(Z30,1)</f>
        <v>112</v>
      </c>
      <c r="R30" s="881"/>
      <c r="S30" s="881"/>
      <c r="T30" s="881"/>
      <c r="U30" s="59" t="s">
        <v>16</v>
      </c>
      <c r="X30" s="889" t="s">
        <v>186</v>
      </c>
      <c r="Y30" s="890"/>
      <c r="Z30" s="833"/>
      <c r="AA30" s="834"/>
      <c r="AB30" s="834"/>
      <c r="AC30" s="834"/>
      <c r="AD30" s="834"/>
      <c r="AE30" s="59" t="s">
        <v>13</v>
      </c>
      <c r="AK30" s="818">
        <v>90</v>
      </c>
      <c r="AL30" s="819"/>
      <c r="AM30" s="819"/>
      <c r="AN30" s="819"/>
      <c r="AO30" s="67" t="s">
        <v>13</v>
      </c>
      <c r="AR30" s="830"/>
      <c r="AS30" s="827"/>
      <c r="AT30" s="827"/>
      <c r="AU30" s="828"/>
    </row>
    <row r="31" spans="2:48" ht="27" customHeight="1" thickTop="1" thickBot="1" x14ac:dyDescent="0.2">
      <c r="B31" s="853" t="s">
        <v>375</v>
      </c>
      <c r="C31" s="842"/>
      <c r="D31" s="842"/>
      <c r="E31" s="843"/>
      <c r="F31" s="836">
        <v>37.6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3" workbookViewId="0">
      <selection activeCell="AO30" sqref="AO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株式会社オープンハウス・アーキテクト　神奈川施工グループ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892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849.6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653</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892</v>
      </c>
      <c r="P27" s="881"/>
      <c r="Q27" s="881"/>
      <c r="R27" s="881"/>
      <c r="S27" s="59" t="s">
        <v>38</v>
      </c>
      <c r="T27" s="80"/>
      <c r="U27" s="80"/>
      <c r="X27" s="78" t="s">
        <v>39</v>
      </c>
      <c r="Y27" s="81"/>
      <c r="AG27" s="68"/>
      <c r="AH27" s="68"/>
      <c r="AI27" s="68"/>
      <c r="AJ27" s="68"/>
      <c r="AK27" s="831">
        <f>+AG18+O27</f>
        <v>892</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653</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849.6</v>
      </c>
      <c r="G29" s="837"/>
      <c r="H29" s="234" t="s">
        <v>198</v>
      </c>
      <c r="L29" s="845"/>
      <c r="O29" s="71"/>
      <c r="P29" s="163"/>
      <c r="Q29" s="66" t="s">
        <v>183</v>
      </c>
      <c r="R29" s="842" t="s">
        <v>33</v>
      </c>
      <c r="S29" s="884"/>
      <c r="T29" s="884"/>
      <c r="U29" s="885"/>
      <c r="V29" s="63"/>
      <c r="W29" s="82"/>
      <c r="X29" s="889" t="s">
        <v>315</v>
      </c>
      <c r="Y29" s="890"/>
      <c r="Z29" s="833">
        <v>239</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622.1</v>
      </c>
      <c r="G30" s="837"/>
      <c r="H30" s="234" t="s">
        <v>198</v>
      </c>
      <c r="L30" s="845"/>
      <c r="O30" s="71"/>
      <c r="Q30" s="847">
        <f>+ROUND(Z28,1)+ROUND(Z29,1)+ROUND(Z30,1)</f>
        <v>892</v>
      </c>
      <c r="R30" s="881"/>
      <c r="S30" s="881"/>
      <c r="T30" s="881"/>
      <c r="U30" s="59" t="s">
        <v>16</v>
      </c>
      <c r="X30" s="889" t="s">
        <v>186</v>
      </c>
      <c r="Y30" s="890"/>
      <c r="Z30" s="833"/>
      <c r="AA30" s="834"/>
      <c r="AB30" s="834"/>
      <c r="AC30" s="834"/>
      <c r="AD30" s="834"/>
      <c r="AE30" s="59" t="s">
        <v>13</v>
      </c>
      <c r="AK30" s="818">
        <v>660</v>
      </c>
      <c r="AL30" s="819"/>
      <c r="AM30" s="819"/>
      <c r="AN30" s="819"/>
      <c r="AO30" s="67" t="s">
        <v>13</v>
      </c>
      <c r="AR30" s="830"/>
      <c r="AS30" s="827"/>
      <c r="AT30" s="827"/>
      <c r="AU30" s="828"/>
    </row>
    <row r="31" spans="2:48" ht="27" customHeight="1" thickTop="1" thickBot="1" x14ac:dyDescent="0.2">
      <c r="B31" s="853" t="s">
        <v>375</v>
      </c>
      <c r="C31" s="842"/>
      <c r="D31" s="842"/>
      <c r="E31" s="843"/>
      <c r="F31" s="836">
        <v>139.69999999999999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株式会社オープンハウス・アーキテクト　神奈川施工グループ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3" workbookViewId="0">
      <selection activeCell="AK30" sqref="AK30:AN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株式会社オープンハウス・アーキテクト　神奈川施工グループ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230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219.7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230</v>
      </c>
      <c r="P27" s="881"/>
      <c r="Q27" s="881"/>
      <c r="R27" s="881"/>
      <c r="S27" s="59" t="s">
        <v>38</v>
      </c>
      <c r="T27" s="80"/>
      <c r="U27" s="80"/>
      <c r="X27" s="78" t="s">
        <v>39</v>
      </c>
      <c r="Y27" s="81"/>
      <c r="AG27" s="68"/>
      <c r="AH27" s="68"/>
      <c r="AI27" s="68"/>
      <c r="AJ27" s="68"/>
      <c r="AK27" s="831">
        <f>+AG18+O27</f>
        <v>230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219.7</v>
      </c>
      <c r="G29" s="837"/>
      <c r="H29" s="234" t="s">
        <v>198</v>
      </c>
      <c r="L29" s="845"/>
      <c r="O29" s="71"/>
      <c r="P29" s="163"/>
      <c r="Q29" s="66" t="s">
        <v>183</v>
      </c>
      <c r="R29" s="842" t="s">
        <v>33</v>
      </c>
      <c r="S29" s="884"/>
      <c r="T29" s="884"/>
      <c r="U29" s="885"/>
      <c r="V29" s="63"/>
      <c r="W29" s="82"/>
      <c r="X29" s="889" t="s">
        <v>315</v>
      </c>
      <c r="Y29" s="890"/>
      <c r="Z29" s="833">
        <v>205</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156.5</v>
      </c>
      <c r="G30" s="837"/>
      <c r="H30" s="234" t="s">
        <v>198</v>
      </c>
      <c r="L30" s="845"/>
      <c r="O30" s="71"/>
      <c r="Q30" s="847">
        <f>+ROUND(Z28,1)+ROUND(Z29,1)+ROUND(Z30,1)</f>
        <v>230</v>
      </c>
      <c r="R30" s="881"/>
      <c r="S30" s="881"/>
      <c r="T30" s="881"/>
      <c r="U30" s="59" t="s">
        <v>16</v>
      </c>
      <c r="X30" s="889" t="s">
        <v>186</v>
      </c>
      <c r="Y30" s="890"/>
      <c r="Z30" s="833"/>
      <c r="AA30" s="834"/>
      <c r="AB30" s="834"/>
      <c r="AC30" s="834"/>
      <c r="AD30" s="834"/>
      <c r="AE30" s="59" t="s">
        <v>13</v>
      </c>
      <c r="AK30" s="818">
        <v>165</v>
      </c>
      <c r="AL30" s="819"/>
      <c r="AM30" s="819"/>
      <c r="AN30" s="819"/>
      <c r="AO30" s="67" t="s">
        <v>13</v>
      </c>
      <c r="AR30" s="830"/>
      <c r="AS30" s="827"/>
      <c r="AT30" s="827"/>
      <c r="AU30" s="828"/>
    </row>
    <row r="31" spans="2:48" ht="27" customHeight="1" thickTop="1" thickBot="1" x14ac:dyDescent="0.2">
      <c r="B31" s="853" t="s">
        <v>375</v>
      </c>
      <c r="C31" s="842"/>
      <c r="D31" s="842"/>
      <c r="E31" s="843"/>
      <c r="F31" s="836">
        <v>23.6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株式会社オープンハウス・アーキテクト　神奈川施工グループ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23:H23"/>
    <mergeCell ref="P20:S20"/>
    <mergeCell ref="F27:G27"/>
    <mergeCell ref="Z29:AD29"/>
    <mergeCell ref="B33:E33"/>
    <mergeCell ref="B30:E30"/>
    <mergeCell ref="B26:E26"/>
    <mergeCell ref="F32:G32"/>
    <mergeCell ref="B31:E31"/>
    <mergeCell ref="B28:E28"/>
    <mergeCell ref="F28:G28"/>
    <mergeCell ref="B32:E32"/>
    <mergeCell ref="X30:Y3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31:G31"/>
    <mergeCell ref="F33:G33"/>
    <mergeCell ref="Z30:AD30"/>
    <mergeCell ref="Z32:AD34"/>
    <mergeCell ref="X29:Y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株式会社オープンハウス・アーキテクト　神奈川施工グループ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株式会社オープンハウス・アーキテクト　神奈川施工グループ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AO30" sqref="AO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株式会社オープンハウス・アーキテクト　神奈川施工グループ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404</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385.2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404</v>
      </c>
      <c r="P27" s="881"/>
      <c r="Q27" s="881"/>
      <c r="R27" s="881"/>
      <c r="S27" s="59" t="s">
        <v>38</v>
      </c>
      <c r="T27" s="80"/>
      <c r="U27" s="80"/>
      <c r="X27" s="78" t="s">
        <v>39</v>
      </c>
      <c r="Y27" s="81"/>
      <c r="AG27" s="68"/>
      <c r="AH27" s="68"/>
      <c r="AI27" s="68"/>
      <c r="AJ27" s="68"/>
      <c r="AK27" s="831">
        <f>+AG18+O27</f>
        <v>404</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385.2</v>
      </c>
      <c r="G29" s="837"/>
      <c r="H29" s="234" t="s">
        <v>198</v>
      </c>
      <c r="L29" s="845"/>
      <c r="O29" s="71"/>
      <c r="P29" s="163"/>
      <c r="Q29" s="66" t="s">
        <v>183</v>
      </c>
      <c r="R29" s="842" t="s">
        <v>33</v>
      </c>
      <c r="S29" s="884"/>
      <c r="T29" s="884"/>
      <c r="U29" s="885"/>
      <c r="V29" s="63"/>
      <c r="W29" s="82"/>
      <c r="X29" s="889" t="s">
        <v>315</v>
      </c>
      <c r="Y29" s="890"/>
      <c r="Z29" s="833">
        <v>384</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404</v>
      </c>
      <c r="R30" s="881"/>
      <c r="S30" s="881"/>
      <c r="T30" s="881"/>
      <c r="U30" s="59" t="s">
        <v>16</v>
      </c>
      <c r="X30" s="889" t="s">
        <v>186</v>
      </c>
      <c r="Y30" s="890"/>
      <c r="Z30" s="833"/>
      <c r="AA30" s="834"/>
      <c r="AB30" s="834"/>
      <c r="AC30" s="834"/>
      <c r="AD30" s="834"/>
      <c r="AE30" s="59" t="s">
        <v>13</v>
      </c>
      <c r="AK30" s="818">
        <v>210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株式会社オープンハウス・アーキテクト　神奈川施工グループ</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614.9</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429.3</v>
      </c>
      <c r="M9" s="507">
        <f>IF(OR(ｷ.紙くず!F24&gt;0,ｷ.紙くず!F24&lt;0),ｷ.紙くず!F24,IF(M$19&gt;0,"0",0))</f>
        <v>222.3</v>
      </c>
      <c r="N9" s="507">
        <f>IF(OR(ｸ.木くず!F24&gt;0,ｸ.木くず!F24&lt;0),ｸ.木くず!F24,IF(N$19&gt;0,"0",0))</f>
        <v>1060.9000000000001</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107.2</v>
      </c>
      <c r="T9" s="507">
        <f>IF(OR(ｾ.ｶﾞﾗｽ･ｺﾝｸﾘ･陶磁器くず!F24&gt;0,ｾ.ｶﾞﾗｽ･ｺﾝｸﾘ･陶磁器くず!F24&lt;0),ｾ.ｶﾞﾗｽ･ｺﾝｸﾘ･陶磁器くず!F24,IF(T$19&gt;0,"0",0))</f>
        <v>849.6</v>
      </c>
      <c r="U9" s="507">
        <f>IF(OR(ｿ.鉱さい!F24&gt;0,ｿ.鉱さい!F24&lt;0),ｿ.鉱さい!F24,IF(U$19&gt;0,"0",0))</f>
        <v>0</v>
      </c>
      <c r="V9" s="507">
        <f>IF(OR(ﾀ.がれき類!F24&gt;0,ﾀ.がれき類!F24&lt;0),ﾀ.がれき類!F24,IF(V$19&gt;0,"0",0))</f>
        <v>219.7</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385.2</v>
      </c>
      <c r="AA9" s="509">
        <f>IF(SUM(G9:Z9)&gt;0,SUM(G9:Z9),IF(AA$19&gt;0,"0",0))</f>
        <v>3889.0999999999995</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614.9</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429.3</v>
      </c>
      <c r="M14" s="513">
        <f>IF(OR(ｷ.紙くず!F29&gt;0,ｷ.紙くず!F29&lt;0),ｷ.紙くず!F29,IF(M$19&gt;0,"0",0))</f>
        <v>222.3</v>
      </c>
      <c r="N14" s="513">
        <f>IF(OR(ｸ.木くず!F29&gt;0,ｸ.木くず!F29&lt;0),ｸ.木くず!F29,IF(N$19&gt;0,"0",0))</f>
        <v>1060.9000000000001</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83.6</v>
      </c>
      <c r="T14" s="513">
        <f>IF(OR(ｾ.ｶﾞﾗｽ･ｺﾝｸﾘ･陶磁器くず!F29&gt;0,ｾ.ｶﾞﾗｽ･ｺﾝｸﾘ･陶磁器くず!F29&lt;0),ｾ.ｶﾞﾗｽ･ｺﾝｸﾘ･陶磁器くず!F29,IF(T$19&gt;0,"0",0))</f>
        <v>849.6</v>
      </c>
      <c r="U14" s="513">
        <f>IF(OR(ｿ.鉱さい!F29&gt;0,ｿ.鉱さい!F29&lt;0),ｿ.鉱さい!F29,IF(U$19&gt;0,"0",0))</f>
        <v>0</v>
      </c>
      <c r="V14" s="513">
        <f>IF(OR(ﾀ.がれき類!F29&gt;0,ﾀ.がれき類!F29&lt;0),ﾀ.がれき類!F29,IF(V$19&gt;0,"0",0))</f>
        <v>219.7</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385.2</v>
      </c>
      <c r="AA14" s="515">
        <f t="shared" si="0"/>
        <v>3865.4999999999995</v>
      </c>
    </row>
    <row r="15" spans="2:27" ht="24" customHeight="1" x14ac:dyDescent="0.15">
      <c r="B15" s="188" t="s">
        <v>228</v>
      </c>
      <c r="C15" s="941" t="s">
        <v>299</v>
      </c>
      <c r="D15" s="941"/>
      <c r="E15" s="941"/>
      <c r="F15" s="942"/>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216.7</v>
      </c>
      <c r="M15" s="513">
        <f>IF(OR(ｷ.紙くず!F30&gt;0,ｷ.紙くず!F30&lt;0),ｷ.紙くず!F30,IF(M$19&gt;0,"0",0))</f>
        <v>165.9</v>
      </c>
      <c r="N15" s="513">
        <f>IF(OR(ｸ.木くず!F30&gt;0,ｸ.木くず!F30&lt;0),ｸ.木くず!F30,IF(N$19&gt;0,"0",0))</f>
        <v>557.70000000000005</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83.6</v>
      </c>
      <c r="T15" s="513">
        <f>IF(OR(ｾ.ｶﾞﾗｽ･ｺﾝｸﾘ･陶磁器くず!F30&gt;0,ｾ.ｶﾞﾗｽ･ｺﾝｸﾘ･陶磁器くず!F30&lt;0),ｾ.ｶﾞﾗｽ･ｺﾝｸﾘ･陶磁器くず!F30,IF(T$19&gt;0,"0",0))</f>
        <v>622.1</v>
      </c>
      <c r="U15" s="513">
        <f>IF(OR(ｿ.鉱さい!F30&gt;0,ｿ.鉱さい!F30&lt;0),ｿ.鉱さい!F30,IF(U$19&gt;0,"0",0))</f>
        <v>0</v>
      </c>
      <c r="V15" s="513">
        <f>IF(OR(ﾀ.がれき類!F30&gt;0,ﾀ.がれき類!F30&lt;0),ﾀ.がれき類!F30,IF(V$19&gt;0,"0",0))</f>
        <v>156.5</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f t="shared" si="0"/>
        <v>1802.5</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614.9</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8.4</v>
      </c>
      <c r="M16" s="513">
        <f>IF(OR(ｷ.紙くず!F31&gt;0,ｷ.紙くず!F31&lt;0),ｷ.紙くず!F31,IF(M$19&gt;0,"0",0))</f>
        <v>34.700000000000003</v>
      </c>
      <c r="N16" s="513">
        <f>IF(OR(ｸ.木くず!F31&gt;0,ｸ.木くず!F31&lt;0),ｸ.木くず!F31,IF(N$19&gt;0,"0",0))</f>
        <v>38.1</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37.6</v>
      </c>
      <c r="T16" s="513">
        <f>IF(OR(ｾ.ｶﾞﾗｽ･ｺﾝｸﾘ･陶磁器くず!F31&gt;0,ｾ.ｶﾞﾗｽ･ｺﾝｸﾘ･陶磁器くず!F31&lt;0),ｾ.ｶﾞﾗｽ･ｺﾝｸﾘ･陶磁器くず!F31,IF(T$19&gt;0,"0",0))</f>
        <v>139.69999999999999</v>
      </c>
      <c r="U16" s="513">
        <f>IF(OR(ｿ.鉱さい!F31&gt;0,ｿ.鉱さい!F31&lt;0),ｿ.鉱さい!F31,IF(U$19&gt;0,"0",0))</f>
        <v>0</v>
      </c>
      <c r="V16" s="513">
        <f>IF(OR(ﾀ.がれき類!F31&gt;0,ﾀ.がれき類!F31&lt;0),ﾀ.がれき類!F31,IF(V$19&gt;0,"0",0))</f>
        <v>23.6</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t="str">
        <f>IF(OR(ﾄ.混合廃棄物その他!F31&gt;0,ﾄ.混合廃棄物その他!F31&lt;0),ﾄ.混合廃棄物その他!F31,IF(Z$19&gt;0,"0",0))</f>
        <v>0</v>
      </c>
      <c r="AA16" s="515">
        <f t="shared" si="0"/>
        <v>897.00000000000011</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645</v>
      </c>
      <c r="I19" s="519">
        <f t="shared" si="1"/>
        <v>0</v>
      </c>
      <c r="J19" s="519">
        <f t="shared" si="1"/>
        <v>0</v>
      </c>
      <c r="K19" s="519">
        <f t="shared" si="1"/>
        <v>0</v>
      </c>
      <c r="L19" s="519">
        <f t="shared" si="1"/>
        <v>450</v>
      </c>
      <c r="M19" s="519">
        <f t="shared" si="1"/>
        <v>233</v>
      </c>
      <c r="N19" s="519">
        <f t="shared" si="1"/>
        <v>1110</v>
      </c>
      <c r="O19" s="519">
        <f t="shared" si="1"/>
        <v>0</v>
      </c>
      <c r="P19" s="519">
        <f t="shared" si="1"/>
        <v>0</v>
      </c>
      <c r="Q19" s="519">
        <f t="shared" si="1"/>
        <v>0</v>
      </c>
      <c r="R19" s="519">
        <f t="shared" si="1"/>
        <v>0</v>
      </c>
      <c r="S19" s="519">
        <f t="shared" si="1"/>
        <v>112</v>
      </c>
      <c r="T19" s="519">
        <f t="shared" si="1"/>
        <v>892</v>
      </c>
      <c r="U19" s="519">
        <f t="shared" si="1"/>
        <v>0</v>
      </c>
      <c r="V19" s="519">
        <f t="shared" si="1"/>
        <v>230</v>
      </c>
      <c r="W19" s="519">
        <f t="shared" si="1"/>
        <v>0</v>
      </c>
      <c r="X19" s="519">
        <f t="shared" si="1"/>
        <v>0</v>
      </c>
      <c r="Y19" s="519">
        <f t="shared" si="1"/>
        <v>0</v>
      </c>
      <c r="Z19" s="520">
        <f t="shared" si="1"/>
        <v>404</v>
      </c>
      <c r="AA19" s="521">
        <f t="shared" ref="AA19:AA25" si="2">SUM(G19:Z19)</f>
        <v>4076</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645</v>
      </c>
      <c r="I37" s="554">
        <f t="shared" si="8"/>
        <v>0</v>
      </c>
      <c r="J37" s="554">
        <f t="shared" si="8"/>
        <v>0</v>
      </c>
      <c r="K37" s="554">
        <f t="shared" si="8"/>
        <v>0</v>
      </c>
      <c r="L37" s="554">
        <f t="shared" si="8"/>
        <v>450</v>
      </c>
      <c r="M37" s="554">
        <f t="shared" si="8"/>
        <v>233</v>
      </c>
      <c r="N37" s="554">
        <f t="shared" si="8"/>
        <v>1110</v>
      </c>
      <c r="O37" s="554">
        <f t="shared" si="8"/>
        <v>0</v>
      </c>
      <c r="P37" s="554">
        <f t="shared" si="8"/>
        <v>0</v>
      </c>
      <c r="Q37" s="554">
        <f t="shared" si="8"/>
        <v>0</v>
      </c>
      <c r="R37" s="554">
        <f t="shared" si="8"/>
        <v>0</v>
      </c>
      <c r="S37" s="554">
        <f t="shared" si="8"/>
        <v>112</v>
      </c>
      <c r="T37" s="554">
        <f t="shared" si="8"/>
        <v>892</v>
      </c>
      <c r="U37" s="554">
        <f t="shared" si="8"/>
        <v>0</v>
      </c>
      <c r="V37" s="554">
        <f t="shared" si="8"/>
        <v>230</v>
      </c>
      <c r="W37" s="554">
        <f t="shared" si="8"/>
        <v>0</v>
      </c>
      <c r="X37" s="554">
        <f t="shared" si="8"/>
        <v>0</v>
      </c>
      <c r="Y37" s="554">
        <f t="shared" si="8"/>
        <v>0</v>
      </c>
      <c r="Z37" s="555">
        <f t="shared" si="8"/>
        <v>404</v>
      </c>
      <c r="AA37" s="556">
        <f t="shared" si="4"/>
        <v>4076</v>
      </c>
    </row>
    <row r="38" spans="2:27" ht="24" customHeight="1" x14ac:dyDescent="0.15">
      <c r="B38" s="186"/>
      <c r="C38" s="972"/>
      <c r="D38" s="247"/>
      <c r="E38" s="245" t="s">
        <v>319</v>
      </c>
      <c r="F38" s="585"/>
      <c r="G38" s="545">
        <f t="shared" ref="G38:Z38" si="9">SUM(G39:G41)</f>
        <v>0</v>
      </c>
      <c r="H38" s="545">
        <f t="shared" si="9"/>
        <v>645</v>
      </c>
      <c r="I38" s="545">
        <f t="shared" si="9"/>
        <v>0</v>
      </c>
      <c r="J38" s="545">
        <f t="shared" si="9"/>
        <v>0</v>
      </c>
      <c r="K38" s="545">
        <f t="shared" si="9"/>
        <v>0</v>
      </c>
      <c r="L38" s="545">
        <f t="shared" si="9"/>
        <v>450</v>
      </c>
      <c r="M38" s="545">
        <f t="shared" si="9"/>
        <v>233</v>
      </c>
      <c r="N38" s="545">
        <f t="shared" si="9"/>
        <v>1110</v>
      </c>
      <c r="O38" s="545">
        <f t="shared" si="9"/>
        <v>0</v>
      </c>
      <c r="P38" s="545">
        <f t="shared" si="9"/>
        <v>0</v>
      </c>
      <c r="Q38" s="545">
        <f t="shared" si="9"/>
        <v>0</v>
      </c>
      <c r="R38" s="545">
        <f t="shared" si="9"/>
        <v>0</v>
      </c>
      <c r="S38" s="545">
        <f t="shared" si="9"/>
        <v>112</v>
      </c>
      <c r="T38" s="545">
        <f t="shared" si="9"/>
        <v>892</v>
      </c>
      <c r="U38" s="545">
        <f t="shared" si="9"/>
        <v>0</v>
      </c>
      <c r="V38" s="545">
        <f t="shared" si="9"/>
        <v>230</v>
      </c>
      <c r="W38" s="545">
        <f t="shared" si="9"/>
        <v>0</v>
      </c>
      <c r="X38" s="545">
        <f t="shared" si="9"/>
        <v>0</v>
      </c>
      <c r="Y38" s="545">
        <f t="shared" si="9"/>
        <v>0</v>
      </c>
      <c r="Z38" s="546">
        <f t="shared" si="9"/>
        <v>404</v>
      </c>
      <c r="AA38" s="547">
        <f t="shared" si="4"/>
        <v>4076</v>
      </c>
    </row>
    <row r="39" spans="2:27" ht="24" customHeight="1" x14ac:dyDescent="0.15">
      <c r="B39" s="186"/>
      <c r="C39" s="972"/>
      <c r="D39" s="248"/>
      <c r="E39" s="243"/>
      <c r="F39" s="241" t="s">
        <v>233</v>
      </c>
      <c r="G39" s="548">
        <f>+ｱ.燃え殻!$Z$28</f>
        <v>0</v>
      </c>
      <c r="H39" s="548">
        <f>+ｲ.汚泥!$Z$28</f>
        <v>645</v>
      </c>
      <c r="I39" s="548">
        <f>+ｳ.廃油!$Z$28</f>
        <v>0</v>
      </c>
      <c r="J39" s="548">
        <f>+ｴ.廃酸!$Z$28</f>
        <v>0</v>
      </c>
      <c r="K39" s="548">
        <f>+ｵ.廃ｱﾙｶﾘ!$Z$28</f>
        <v>0</v>
      </c>
      <c r="L39" s="548">
        <f>+ｶ.廃ﾌﾟﾗ類!$Z$28</f>
        <v>10</v>
      </c>
      <c r="M39" s="548">
        <f>+ｷ.紙くず!$Z$28</f>
        <v>40</v>
      </c>
      <c r="N39" s="548">
        <f>+ｸ.木くず!$Z$28</f>
        <v>50</v>
      </c>
      <c r="O39" s="548">
        <f>+ｹ.繊維くず!$Z$28</f>
        <v>0</v>
      </c>
      <c r="P39" s="548">
        <f>+ｺ.動植物性残さ!$Z$28</f>
        <v>0</v>
      </c>
      <c r="Q39" s="548">
        <f>+ｻ.動物系固形不要物!$Z$28</f>
        <v>0</v>
      </c>
      <c r="R39" s="548">
        <f>+ｼ.ｺﾞﾑくず!$Z$28</f>
        <v>0</v>
      </c>
      <c r="S39" s="548">
        <f>+ｽ.金属くず!$Z$28</f>
        <v>40</v>
      </c>
      <c r="T39" s="548">
        <f>+ｾ.ｶﾞﾗｽ･ｺﾝｸﾘ･陶磁器くず!$Z$28</f>
        <v>653</v>
      </c>
      <c r="U39" s="548">
        <f>+ｿ.鉱さい!$Z$28</f>
        <v>0</v>
      </c>
      <c r="V39" s="548">
        <f>+ﾀ.がれき類!$Z$28</f>
        <v>25</v>
      </c>
      <c r="W39" s="548">
        <f>+ﾁ.動物のふん尿!$Z$28</f>
        <v>0</v>
      </c>
      <c r="X39" s="548">
        <f>+ﾂ.動物の死体!$Z$28</f>
        <v>0</v>
      </c>
      <c r="Y39" s="548">
        <f>+ﾃ.ばいじん!$Z$28</f>
        <v>0</v>
      </c>
      <c r="Z39" s="549">
        <f>+ﾄ.混合廃棄物その他!$Z$28</f>
        <v>20</v>
      </c>
      <c r="AA39" s="550">
        <f t="shared" si="4"/>
        <v>1483</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440</v>
      </c>
      <c r="M40" s="548">
        <f>+ｷ.紙くず!$Z$29</f>
        <v>193</v>
      </c>
      <c r="N40" s="548">
        <f>+ｸ.木くず!$Z$29</f>
        <v>1060</v>
      </c>
      <c r="O40" s="548">
        <f>+ｹ.繊維くず!$Z$29</f>
        <v>0</v>
      </c>
      <c r="P40" s="548">
        <f>+ｺ.動植物性残さ!$Z$29</f>
        <v>0</v>
      </c>
      <c r="Q40" s="548">
        <f>+ｻ.動物系固形不要物!$Z$29</f>
        <v>0</v>
      </c>
      <c r="R40" s="548">
        <f>+ｼ.ｺﾞﾑくず!$Z$29</f>
        <v>0</v>
      </c>
      <c r="S40" s="548">
        <f>+ｽ.金属くず!$Z$29</f>
        <v>72</v>
      </c>
      <c r="T40" s="548">
        <f>+ｾ.ｶﾞﾗｽ･ｺﾝｸﾘ･陶磁器くず!$Z$29</f>
        <v>239</v>
      </c>
      <c r="U40" s="548">
        <f>+ｿ.鉱さい!$Z$29</f>
        <v>0</v>
      </c>
      <c r="V40" s="548">
        <f>+ﾀ.がれき類!$Z$29</f>
        <v>205</v>
      </c>
      <c r="W40" s="548">
        <f>+ﾁ.動物のふん尿!$Z$29</f>
        <v>0</v>
      </c>
      <c r="X40" s="548">
        <f>+ﾂ.動物の死体!$Z$29</f>
        <v>0</v>
      </c>
      <c r="Y40" s="548">
        <f>+ﾃ.ばいじん!$Z$29</f>
        <v>0</v>
      </c>
      <c r="Z40" s="549">
        <f>+ﾄ.混合廃棄物その他!$Z$29</f>
        <v>384</v>
      </c>
      <c r="AA40" s="550">
        <f t="shared" si="4"/>
        <v>2593</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645</v>
      </c>
      <c r="I43" s="557">
        <f>+ｳ.廃油!$AK$27</f>
        <v>0</v>
      </c>
      <c r="J43" s="557">
        <f>+ｴ.廃酸!$AK$27</f>
        <v>0</v>
      </c>
      <c r="K43" s="557">
        <f>+ｵ.廃ｱﾙｶﾘ!$AK$27</f>
        <v>0</v>
      </c>
      <c r="L43" s="557">
        <f>+ｶ.廃ﾌﾟﾗ類!$AK$27</f>
        <v>450</v>
      </c>
      <c r="M43" s="557">
        <f>+ｷ.紙くず!$AK$27</f>
        <v>233</v>
      </c>
      <c r="N43" s="557">
        <f>+ｸ.木くず!$AK$27</f>
        <v>1110</v>
      </c>
      <c r="O43" s="557">
        <f>+ｹ.繊維くず!$AK$27</f>
        <v>0</v>
      </c>
      <c r="P43" s="557">
        <f>+ｺ.動植物性残さ!$AK$27</f>
        <v>0</v>
      </c>
      <c r="Q43" s="557">
        <f>+ｻ.動物系固形不要物!$AK$27</f>
        <v>0</v>
      </c>
      <c r="R43" s="557">
        <f>+ｼ.ｺﾞﾑくず!$AK$27</f>
        <v>0</v>
      </c>
      <c r="S43" s="557">
        <f>+ｽ.金属くず!$AK$27</f>
        <v>112</v>
      </c>
      <c r="T43" s="557">
        <f>+ｾ.ｶﾞﾗｽ･ｺﾝｸﾘ･陶磁器くず!$AK$27</f>
        <v>892</v>
      </c>
      <c r="U43" s="557">
        <f>+ｿ.鉱さい!$AK$27</f>
        <v>0</v>
      </c>
      <c r="V43" s="557">
        <f>+ﾀ.がれき類!$AK$27</f>
        <v>230</v>
      </c>
      <c r="W43" s="557">
        <f>+ﾁ.動物のふん尿!$AK$27</f>
        <v>0</v>
      </c>
      <c r="X43" s="557">
        <f>+ﾂ.動物の死体!$AK$27</f>
        <v>0</v>
      </c>
      <c r="Y43" s="557">
        <f>+ﾃ.ばいじん!$AK$27</f>
        <v>0</v>
      </c>
      <c r="Z43" s="558">
        <f>+ﾄ.混合廃棄物その他!$AK$27</f>
        <v>404</v>
      </c>
      <c r="AA43" s="559">
        <f t="shared" si="4"/>
        <v>4076</v>
      </c>
    </row>
    <row r="44" spans="2:27" ht="24" customHeight="1" x14ac:dyDescent="0.15">
      <c r="B44" s="186"/>
      <c r="C44" s="193"/>
      <c r="D44" s="191" t="s">
        <v>188</v>
      </c>
      <c r="E44" s="969" t="s">
        <v>236</v>
      </c>
      <c r="F44" s="970"/>
      <c r="G44" s="560">
        <f>+ｱ.燃え殻!$AK$30</f>
        <v>0</v>
      </c>
      <c r="H44" s="560">
        <f>+ｲ.汚泥!$AK$30</f>
        <v>300</v>
      </c>
      <c r="I44" s="560">
        <f>+ｳ.廃油!$AK$30</f>
        <v>0</v>
      </c>
      <c r="J44" s="560">
        <f>+ｴ.廃酸!$AK$30</f>
        <v>0</v>
      </c>
      <c r="K44" s="560">
        <f>+ｵ.廃ｱﾙｶﾘ!$AK$30</f>
        <v>0</v>
      </c>
      <c r="L44" s="560">
        <f>+ｶ.廃ﾌﾟﾗ類!$AK$30</f>
        <v>220</v>
      </c>
      <c r="M44" s="560">
        <f>+ｷ.紙くず!$AK$30</f>
        <v>170</v>
      </c>
      <c r="N44" s="560">
        <f>+ｸ.木くず!$AK$30</f>
        <v>590</v>
      </c>
      <c r="O44" s="560">
        <f>+ｹ.繊維くず!$AK$30</f>
        <v>0</v>
      </c>
      <c r="P44" s="560">
        <f>+ｺ.動植物性残さ!$AK$30</f>
        <v>0</v>
      </c>
      <c r="Q44" s="560">
        <f>+ｻ.動物系固形不要物!$AK$30</f>
        <v>0</v>
      </c>
      <c r="R44" s="560">
        <f>+ｼ.ｺﾞﾑくず!$AK$30</f>
        <v>0</v>
      </c>
      <c r="S44" s="560">
        <f>+ｽ.金属くず!$AK$30</f>
        <v>90</v>
      </c>
      <c r="T44" s="560">
        <f>+ｾ.ｶﾞﾗｽ･ｺﾝｸﾘ･陶磁器くず!$AK$30</f>
        <v>660</v>
      </c>
      <c r="U44" s="560">
        <f>+ｿ.鉱さい!$AK$30</f>
        <v>0</v>
      </c>
      <c r="V44" s="560">
        <f>+ﾀ.がれき類!$AK$30</f>
        <v>165</v>
      </c>
      <c r="W44" s="560">
        <f>+ﾁ.動物のふん尿!$AK$30</f>
        <v>0</v>
      </c>
      <c r="X44" s="560">
        <f>+ﾂ.動物の死体!$AK$30</f>
        <v>0</v>
      </c>
      <c r="Y44" s="560">
        <f>+ﾃ.ばいじん!$AK$30</f>
        <v>0</v>
      </c>
      <c r="Z44" s="561">
        <f>+ﾄ.混合廃棄物その他!$AK$30</f>
        <v>210</v>
      </c>
      <c r="AA44" s="562">
        <f t="shared" si="4"/>
        <v>2405</v>
      </c>
    </row>
    <row r="45" spans="2:27" ht="24" customHeight="1" x14ac:dyDescent="0.15">
      <c r="B45" s="186"/>
      <c r="C45" s="193"/>
      <c r="D45" s="584" t="s">
        <v>190</v>
      </c>
      <c r="E45" s="962" t="s">
        <v>237</v>
      </c>
      <c r="F45" s="963"/>
      <c r="G45" s="563">
        <f>+ｱ.燃え殻!$AR$24</f>
        <v>0</v>
      </c>
      <c r="H45" s="563">
        <f>+ｲ.汚泥!$AR$24</f>
        <v>645</v>
      </c>
      <c r="I45" s="563">
        <f>+ｳ.廃油!$AR$24</f>
        <v>0</v>
      </c>
      <c r="J45" s="563">
        <f>+ｴ.廃酸!$AR$24</f>
        <v>0</v>
      </c>
      <c r="K45" s="563">
        <f>+ｵ.廃ｱﾙｶﾘ!$AR$24</f>
        <v>0</v>
      </c>
      <c r="L45" s="563">
        <f>+ｶ.廃ﾌﾟﾗ類!$AR$24</f>
        <v>10</v>
      </c>
      <c r="M45" s="563">
        <f>+ｷ.紙くず!$AR$24</f>
        <v>40</v>
      </c>
      <c r="N45" s="563">
        <f>+ｸ.木くず!$AR$24</f>
        <v>50</v>
      </c>
      <c r="O45" s="563">
        <f>+ｹ.繊維くず!$AR$24</f>
        <v>0</v>
      </c>
      <c r="P45" s="563">
        <f>+ｺ.動植物性残さ!$AR$24</f>
        <v>0</v>
      </c>
      <c r="Q45" s="563">
        <f>+ｻ.動物系固形不要物!$AR$24</f>
        <v>0</v>
      </c>
      <c r="R45" s="563">
        <f>+ｼ.ｺﾞﾑくず!$AR$24</f>
        <v>0</v>
      </c>
      <c r="S45" s="563">
        <f>+ｽ.金属くず!$AR$24</f>
        <v>40</v>
      </c>
      <c r="T45" s="563">
        <f>+ｾ.ｶﾞﾗｽ･ｺﾝｸﾘ･陶磁器くず!$AR$24</f>
        <v>653</v>
      </c>
      <c r="U45" s="563">
        <f>+ｿ.鉱さい!$AR$24</f>
        <v>0</v>
      </c>
      <c r="V45" s="563">
        <f>+ﾀ.がれき類!$AR$24</f>
        <v>25</v>
      </c>
      <c r="W45" s="563">
        <f>+ﾁ.動物のふん尿!$AR$24</f>
        <v>0</v>
      </c>
      <c r="X45" s="563">
        <f>+ﾂ.動物の死体!$AR$24</f>
        <v>0</v>
      </c>
      <c r="Y45" s="563">
        <f>+ﾃ.ばいじん!$AR$24</f>
        <v>0</v>
      </c>
      <c r="Z45" s="564">
        <f>+ﾄ.混合廃棄物その他!$AR$24</f>
        <v>20</v>
      </c>
      <c r="AA45" s="565">
        <f t="shared" si="4"/>
        <v>1483</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1259.9000000000001</v>
      </c>
      <c r="I55" s="634">
        <f t="shared" si="10"/>
        <v>0</v>
      </c>
      <c r="J55" s="634">
        <f t="shared" si="10"/>
        <v>0</v>
      </c>
      <c r="K55" s="634">
        <f t="shared" si="10"/>
        <v>0</v>
      </c>
      <c r="L55" s="634">
        <f t="shared" si="10"/>
        <v>879.3</v>
      </c>
      <c r="M55" s="634">
        <f t="shared" si="10"/>
        <v>455.3</v>
      </c>
      <c r="N55" s="634">
        <f t="shared" si="10"/>
        <v>2170.9</v>
      </c>
      <c r="O55" s="634">
        <f t="shared" si="10"/>
        <v>0</v>
      </c>
      <c r="P55" s="634">
        <f t="shared" si="10"/>
        <v>0</v>
      </c>
      <c r="Q55" s="634">
        <f t="shared" si="10"/>
        <v>0</v>
      </c>
      <c r="R55" s="634">
        <f t="shared" si="10"/>
        <v>0</v>
      </c>
      <c r="S55" s="634">
        <f t="shared" si="10"/>
        <v>219.2</v>
      </c>
      <c r="T55" s="634">
        <f t="shared" si="10"/>
        <v>1741.6</v>
      </c>
      <c r="U55" s="634">
        <f t="shared" si="10"/>
        <v>0</v>
      </c>
      <c r="V55" s="634">
        <f t="shared" si="10"/>
        <v>449.7</v>
      </c>
      <c r="W55" s="634">
        <f t="shared" si="10"/>
        <v>0</v>
      </c>
      <c r="X55" s="634">
        <f t="shared" si="10"/>
        <v>0</v>
      </c>
      <c r="Y55" s="634">
        <f t="shared" si="10"/>
        <v>0</v>
      </c>
      <c r="Z55" s="634">
        <f t="shared" si="10"/>
        <v>789.2</v>
      </c>
      <c r="AA55" s="633">
        <f>+AA9+AA19+AA20</f>
        <v>7965.0999999999995</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   年 6   月  20  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東京都中野区中野4-10-2　中野セントラルパーク サウス 15F</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株式会社オープンハウス・アーキテクト　代表取締役長井 光夫</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03-6627-0200</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株式会社オープンハウス・アーキテクト　神奈川施工グループ</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3926</v>
      </c>
      <c r="Q25" s="1086"/>
      <c r="R25" s="1086"/>
      <c r="S25" s="1086"/>
      <c r="T25" s="1086"/>
      <c r="U25" s="1087"/>
    </row>
    <row r="26" spans="1:22" ht="26.25" customHeight="1" x14ac:dyDescent="0.15">
      <c r="C26" s="1099" t="s">
        <v>11</v>
      </c>
      <c r="D26" s="1100"/>
      <c r="E26" s="1101"/>
      <c r="F26" s="1118" t="str">
        <f>+表紙!F50</f>
        <v>神奈川県横浜市都筑区茅ヶ崎中央47-7</v>
      </c>
      <c r="G26" s="1119"/>
      <c r="H26" s="1119"/>
      <c r="I26" s="1119"/>
      <c r="J26" s="1119"/>
      <c r="K26" s="1119"/>
      <c r="L26" s="1119"/>
      <c r="M26" s="1119"/>
      <c r="N26" s="454" t="s">
        <v>172</v>
      </c>
      <c r="O26" s="383"/>
      <c r="P26" s="383"/>
      <c r="Q26" s="1113" t="str">
        <f>IF(+表紙!Q50="","",+表紙!Q50)</f>
        <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総合建設業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1,018億円（2023年9月期）</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t="str">
        <f>IF(+表紙!F61="","",+表紙!F61)</f>
        <v>911名</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8</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3889.0999999999995</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・現場分別　　　　　　　　　　　　　　　　　　　　　　　　　　　　　　　　　　　　　　　　　　　　　　　　　　　　　　　　　　　　
・発注数量の精度向上により産廃発生量の削減　　　　　　　　　　　　　　　　　　　　　　　　　　　　　　　　　　　　　
・構造体フルプレカット化を採用し、産廃発生量を抑制</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8</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4076</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・現場分別　　　　　　　　　　　　　　　　　　　　　　　　　　　　　　　　　　　　　　　　　　　　　　　　　　　　　　　　　　　　
・発注数量の精度向上により産廃発生量の削減　　　　　　　　　　　　　　　　　　　　　　　　　　　　　　　　　　　　　
・構造体フルプレカット化を採用し、産廃発生量を抑制</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石膏ボード、ダンボール、木くず、廃プラスチック、金属くず、ガラス　　　　　　　　　　　　　　　　　　　　　　　　　　　　　　　　　　　　　　　　　
・出来る限り混合を減らすことを指示</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石膏ボード、ダンボール、木くず、廃プラスチック、金属くず、ガラス　　　　　　　　　　　　　　　　　　　　　　　　　　　　　　　　　　　　　　　　　・出来る限り混合を減らすことを指示</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予定なし</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予定なし</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予定なし</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予定なし</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予定なし</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予定なし</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3865.4999999999995</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f>+表紙!K209</f>
        <v>1802.5</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897.00000000000011</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・現場分別　　　　　　　　　　　　　　　　　　　　　　　　　　　　　　　　　　　　　　　　　　　　　　　　　　　　　　　　　　　　
・発注数量の精度向上により産廃発生量の削減　　　　　　　　　　　　　　　　　　　　　　　　　　　　　　　　　　　　　
・構造体フルプレカット化を採用し、産廃発生量を抑制　</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4076</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2405</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1483</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・新規に契約する処理業者は優良認定業者を優先的に選定する。　　　　　　　　　　　　　　　　　　　　　　　　　　　　　　　　・委託契約先処理施設の現地確認を年に１回以上実施する。</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2024-06-21T02:47:17Z</dcterms:created>
  <dcterms:modified xsi:type="dcterms:W3CDTF">2024-09-09T03:35:03Z</dcterms:modified>
</cp:coreProperties>
</file>