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67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36" i="94"/>
  <c r="H38" i="94"/>
  <c r="H37" i="94" s="1"/>
  <c r="O38" i="94"/>
  <c r="O37" i="94" s="1"/>
  <c r="O19" i="94" s="1"/>
  <c r="O11" i="94" s="1"/>
  <c r="AK27" i="82"/>
  <c r="X32" i="94"/>
  <c r="X31" i="94" s="1"/>
  <c r="X26" i="94" s="1"/>
  <c r="X18" i="82"/>
  <c r="O16" i="83"/>
  <c r="Y50" i="94" s="1"/>
  <c r="X21" i="83"/>
  <c r="AK27" i="83"/>
  <c r="O9" i="94"/>
  <c r="H27" i="94"/>
  <c r="X27" i="94"/>
  <c r="X21" i="78"/>
  <c r="O16" i="79"/>
  <c r="R50" i="94" s="1"/>
  <c r="X21" i="89"/>
  <c r="F12" i="83"/>
  <c r="O15"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7" i="94"/>
  <c r="O10" i="94"/>
  <c r="O12" i="94"/>
  <c r="O18" i="94"/>
  <c r="O14"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<sst xmlns="http://schemas.openxmlformats.org/spreadsheetml/2006/main" count="3174" uniqueCount="461">
  <si>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</si>
  <si>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</si>
  <si>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</si>
  <si>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</si>
  <si>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</si>
  <si>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</si>
  <si>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</si>
  <si>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</si>
  <si>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</si>
  <si>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</si>
  <si>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</si>
  <si>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</si>
  <si>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</si>
  <si>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</si>
  <si>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</si>
  <si>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</si>
  <si>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</si>
  <si>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</si>
  <si>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</si>
  <si>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</si>
  <si>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</si>
  <si>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</si>
  <si>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</si>
  <si>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</si>
  <si>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</si>
  <si>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</si>
  <si>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</si>
  <si>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</si>
  <si>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</si>
  <si>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</si>
  <si>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</si>
  <si>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</si>
  <si>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</si>
  <si>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</si>
  <si>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</si>
  <si>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</si>
  <si>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</si>
  <si>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</si>
  <si>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</si>
  <si>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</si>
  <si>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</si>
  <si>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</si>
  <si>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</si>
  <si>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</si>
  <si>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</si>
  <si>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</si>
  <si>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</si>
  <si>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</si>
  <si>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</si>
  <si>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</si>
  <si>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</si>
  <si>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</si>
  <si>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</si>
  <si>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</si>
  <si>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</si>
  <si>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</si>
  <si>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</si>
  <si>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</si>
  <si>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</si>
  <si>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</si>
  <si>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</si>
  <si>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</si>
  <si>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</si>
  <si>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</si>
  <si>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</si>
  <si>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</si>
  <si>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</si>
  <si>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</si>
  <si>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</si>
  <si>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</si>
  <si>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</si>
  <si>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</si>
  <si>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</si>
  <si>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</si>
  <si>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</si>
  <si>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</si>
  <si>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</si>
  <si>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</si>
  <si>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</si>
  <si>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</si>
  <si>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</si>
  <si>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</si>
  <si>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</si>
  <si>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</si>
  <si>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</si>
  <si>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</si>
  <si>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</si>
  <si>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</si>
  <si>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</si>
  <si>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</si>
  <si>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</si>
  <si>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</si>
  <si>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</si>
  <si>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</si>
  <si>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</si>
  <si>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</si>
  <si>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</si>
  <si>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</si>
  <si>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</si>
  <si>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</si>
  <si>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</si>
  <si>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</si>
  <si>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</si>
  <si>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</si>
  <si>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</si>
  <si>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</si>
  <si>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</si>
  <si>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</si>
  <si>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</si>
  <si>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</si>
  <si>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</si>
  <si>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</si>
  <si>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</si>
  <si>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</si>
  <si>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</si>
  <si>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</si>
  <si>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</si>
  <si>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</si>
  <si>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</si>
  <si>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</si>
  <si>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</si>
  <si>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</si>
  <si>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</si>
  <si>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</si>
  <si>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</si>
  <si>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</si>
  <si>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</si>
  <si>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</si>
  <si>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</si>
  <si>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</si>
  <si>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</si>
  <si>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</si>
  <si>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</si>
  <si>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</si>
  <si>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</si>
  <si>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</si>
  <si>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</si>
  <si>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</si>
  <si>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</si>
  <si>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</si>
  <si>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</si>
  <si>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</si>
  <si>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</si>
  <si>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</si>
  <si>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</si>
  <si>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</si>
  <si>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</si>
  <si>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</si>
  <si>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</si>
  <si>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</si>
  <si>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</si>
  <si>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</si>
  <si>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</si>
  <si>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</si>
  <si>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</si>
  <si>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</si>
  <si>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</si>
  <si>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</si>
  <si>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</si>
  <si>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</si>
  <si>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</si>
  <si>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</si>
  <si>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</si>
  <si>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</si>
  <si>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</si>
  <si>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</si>
  <si>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</si>
  <si>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</si>
  <si>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</si>
  <si>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</si>
  <si>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</si>
  <si>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</si>
  <si>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</si>
  <si>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</si>
  <si>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</si>
  <si>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</si>
  <si>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</si>
  <si>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</si>
  <si>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</si>
  <si>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</si>
  <si>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</si>
  <si>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</si>
  <si>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</si>
  <si>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</si>
  <si>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</si>
  <si>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</si>
  <si>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</si>
  <si>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</si>
  <si>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</si>
  <si>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</si>
  <si>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</si>
  <si>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</si>
  <si>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</si>
  <si>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</si>
  <si>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</si>
  <si>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</si>
  <si>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</si>
  <si>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</si>
  <si>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</si>
  <si>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</si>
  <si>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</si>
  <si>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</si>
  <si>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</si>
  <si>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</si>
  <si>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</si>
  <si>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</si>
  <si>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</si>
  <si>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</si>
  <si>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</si>
  <si>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</si>
  <si>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</si>
  <si>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</si>
  <si>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</si>
  <si>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</si>
  <si>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</si>
  <si>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</si>
  <si>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</si>
  <si>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</si>
  <si>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</si>
  <si>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</si>
  <si>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</si>
  <si>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</si>
  <si>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</si>
  <si>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</si>
  <si>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</si>
  <si>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</si>
  <si>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</si>
  <si>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</si>
  <si>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</si>
  <si>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</si>
  <si>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</si>
  <si>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</si>
  <si>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</si>
  <si>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</si>
  <si>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</si>
  <si>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</si>
  <si>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</si>
  <si>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</si>
  <si>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</si>
  <si>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</si>
  <si>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</si>
  <si>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</si>
  <si>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</si>
  <si>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</si>
  <si>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</si>
  <si>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</si>
  <si>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</si>
  <si>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</si>
  <si>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</si>
  <si>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</si>
  <si>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</si>
  <si>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</si>
  <si>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</si>
  <si>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</si>
  <si>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</si>
  <si>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</si>
  <si>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</si>
  <si>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</si>
  <si>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</si>
  <si>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</si>
  <si>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</si>
  <si>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</si>
  <si>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</si>
  <si>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</si>
  <si>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</si>
  <si>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</si>
  <si>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</si>
  <si>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</si>
  <si>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</si>
  <si>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</si>
  <si>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</si>
  <si>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</si>
  <si>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</si>
  <si>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</si>
  <si>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</si>
  <si>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</si>
  <si>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</si>
  <si>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</si>
  <si>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</si>
  <si>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</si>
  <si>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</si>
  <si>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</si>
  <si>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</si>
  <si>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</si>
  <si>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</si>
  <si>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</si>
  <si>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</si>
  <si>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</si>
  <si>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</si>
  <si>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</si>
  <si>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</si>
  <si>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</si>
  <si>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</si>
  <si>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</si>
  <si>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</si>
  <si>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</si>
  <si>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</si>
  <si>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</si>
  <si>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</si>
  <si>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</si>
  <si>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</si>
  <si>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</si>
  <si>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</si>
  <si>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</si>
  <si>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</si>
  <si>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</si>
  <si>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</si>
  <si>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</si>
  <si>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</si>
  <si>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</si>
  <si>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</si>
  <si>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</si>
  <si>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</si>
  <si>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</si>
  <si>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</si>
  <si>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</si>
  <si>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</si>
  <si>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</si>
  <si>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</si>
  <si>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</si>
  <si>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</si>
  <si>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</si>
  <si>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</si>
  <si>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</si>
  <si>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</si>
  <si>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</si>
  <si>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</si>
  <si>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</si>
  <si>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</si>
  <si>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</si>
  <si>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</si>
  <si>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</si>
  <si>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</si>
  <si>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</si>
  <si>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</si>
  <si>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</si>
  <si>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</si>
  <si>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</si>
  <si>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</si>
  <si>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</si>
  <si>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</si>
  <si>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</si>
  <si>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</si>
  <si>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</si>
  <si>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</si>
  <si>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</si>
  <si>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</si>
  <si>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</si>
  <si>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</si>
  <si>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</si>
  <si>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</si>
  <si>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</si>
  <si>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</si>
  <si>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</si>
  <si>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</si>
  <si>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</si>
  <si>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</si>
  <si>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</si>
  <si>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</si>
  <si>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</si>
  <si>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</si>
  <si>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</si>
  <si>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</si>
  <si>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</si>
  <si>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</si>
  <si>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</si>
  <si>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</si>
  <si>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</si>
  <si>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</si>
  <si>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</si>
  <si>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</si>
  <si>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</si>
  <si>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</si>
  <si>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</si>
  <si>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</si>
  <si>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</si>
  <si>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</si>
  <si>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</si>
  <si>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</si>
  <si>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</si>
  <si>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</si>
  <si>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</si>
  <si>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</si>
  <si>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</si>
  <si>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</si>
  <si>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</si>
  <si>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</si>
  <si>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</si>
  <si>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</si>
  <si>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</si>
  <si>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</si>
  <si>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</si>
  <si>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</si>
  <si>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</si>
  <si>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</si>
  <si>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</si>
  <si>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</si>
  <si>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</si>
  <si>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</si>
  <si>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</si>
  <si>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</si>
  <si>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</si>
  <si>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</si>
  <si>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</si>
  <si>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</si>
  <si>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</si>
  <si>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</si>
  <si>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</si>
  <si>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</si>
  <si>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</si>
  <si>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</si>
  <si>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</si>
  <si>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</si>
  <si>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</si>
  <si>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</si>
  <si>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</si>
  <si>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</si>
  <si>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</si>
  <si>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</si>
  <si>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</si>
  <si>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</si>
  <si>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</si>
  <si>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</si>
  <si>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</si>
  <si>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</si>
  <si>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</si>
  <si>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</si>
  <si>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</si>
  <si>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</si>
  <si>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</si>
  <si>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</si>
  <si>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</si>
  <si>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</si>
  <si>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</si>
  <si>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</si>
  <si>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</si>
  <si>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</si>
  <si>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</si>
  <si>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</si>
  <si>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</si>
  <si>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</si>
  <si>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</si>
  <si>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</si>
  <si>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</si>
  <si>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</si>
  <si>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20   日</t>
    <phoneticPr fontId="3"/>
  </si>
  <si>
    <t>東京都鹿浜２丁目３５番１２号</t>
    <phoneticPr fontId="3"/>
  </si>
  <si>
    <t>幸信テクノ株式会社　代表取締役　瀧口　幸寿</t>
    <phoneticPr fontId="3"/>
  </si>
  <si>
    <t>幸信テクノ株式会社</t>
    <phoneticPr fontId="3"/>
  </si>
  <si>
    <t>東京都足立区鹿浜２丁目３５番１２号</t>
    <phoneticPr fontId="3"/>
  </si>
  <si>
    <t>03-5856-9200</t>
    <phoneticPr fontId="3"/>
  </si>
  <si>
    <t>がれき類　　→破砕　（委託）→再生砕石として再利用　　　　（委託）
木くず　　　→破砕　（委託）→チップ、製紙原料として再利用（委託）
ｶﾞﾗｽ陶磁器くず→破砕（委託）→再生砕石､再生砂等   再利用  （委託）
廃ﾌﾟﾗｽﾁｯｸ類 →破砕･減容（委託）→塩ﾋﾞ管原料他として再利用　(委託）
〃→破砕、圧縮・減容（委託）→RPF固型燃料他として再利用　　(委託）　
〃　　　　　　　　　　　　　→最終処分場で埋立処分　　　　（委託）
混合廃棄物→破砕・切断・圧縮梱包（委託）→RPFとして再利用　(委託）
繊維くず→破砕・切断・圧縮梱包（委託）→RPFとして再利用　　(委託)
石綿含有産業廃棄物→積替え保管→最終処分・埋立　　　　　　（委託）</t>
    <phoneticPr fontId="3"/>
  </si>
  <si>
    <t xml:space="preserve"> 
                   代 表 取 締 役  ( 廃棄物処理統括責任者 )
　　　　　　　　　　　　↓                              ↓
             　　専務取締役               開発事業本部 次長
　　　　　　　　　　　　↓　　　　　　　　　　　　　　　↓
             工事部   工事課長（廃棄物管理担当課長)
　　　　　　　　　　　　　　　　　　　　　　　　　　 　　↓
                                           総務 ･ 人事 ･ 経理部
</t>
    <phoneticPr fontId="3"/>
  </si>
  <si>
    <t>　梱包材や養生材を過剰にせず、必要最小限としている。
　分別により細分化している。</t>
    <rPh sb="1" eb="4">
      <t>コンポウザイ</t>
    </rPh>
    <rPh sb="5" eb="7">
      <t>ヨウジョウ</t>
    </rPh>
    <rPh sb="7" eb="8">
      <t>ザイ</t>
    </rPh>
    <rPh sb="9" eb="11">
      <t>カジョウ</t>
    </rPh>
    <rPh sb="15" eb="17">
      <t>ヒツヨウ</t>
    </rPh>
    <rPh sb="17" eb="20">
      <t>サイショウゲン</t>
    </rPh>
    <rPh sb="29" eb="31">
      <t>ブンベツ</t>
    </rPh>
    <rPh sb="34" eb="37">
      <t>サイブンカ</t>
    </rPh>
    <phoneticPr fontId="3"/>
  </si>
  <si>
    <t xml:space="preserve">　　発生抑制に関する社内研修を定期的に実施する。
　　廃棄物の分別を徹底し、再利用を推進する。
</t>
    <rPh sb="2" eb="4">
      <t>ハッセイ</t>
    </rPh>
    <rPh sb="4" eb="6">
      <t>ヨクセイ</t>
    </rPh>
    <rPh sb="7" eb="8">
      <t>カン</t>
    </rPh>
    <rPh sb="10" eb="12">
      <t>シャナイ</t>
    </rPh>
    <rPh sb="12" eb="14">
      <t>ケンシュウ</t>
    </rPh>
    <rPh sb="15" eb="18">
      <t>テイキテキ</t>
    </rPh>
    <rPh sb="19" eb="21">
      <t>ジッシ</t>
    </rPh>
    <rPh sb="28" eb="31">
      <t>ハイキブツ</t>
    </rPh>
    <rPh sb="32" eb="34">
      <t>ブンベツ</t>
    </rPh>
    <rPh sb="35" eb="37">
      <t>テッテイ</t>
    </rPh>
    <rPh sb="39" eb="42">
      <t>サイリヨウ</t>
    </rPh>
    <rPh sb="43" eb="45">
      <t>スイシン</t>
    </rPh>
    <phoneticPr fontId="3"/>
  </si>
  <si>
    <t>がれき類、木くずについて分別している。
石綿含有産業廃棄物については、他と混じらないように注意している。</t>
    <rPh sb="3" eb="4">
      <t>ルイ</t>
    </rPh>
    <rPh sb="5" eb="6">
      <t>キ</t>
    </rPh>
    <rPh sb="12" eb="14">
      <t>ブンベツ</t>
    </rPh>
    <rPh sb="20" eb="22">
      <t>イシワタ</t>
    </rPh>
    <rPh sb="22" eb="24">
      <t>ガンユウ</t>
    </rPh>
    <rPh sb="24" eb="26">
      <t>サンギョウ</t>
    </rPh>
    <rPh sb="26" eb="29">
      <t>ハイキブツ</t>
    </rPh>
    <rPh sb="35" eb="36">
      <t>ホカ</t>
    </rPh>
    <rPh sb="37" eb="38">
      <t>マ</t>
    </rPh>
    <rPh sb="45" eb="47">
      <t>チュウイ</t>
    </rPh>
    <phoneticPr fontId="3"/>
  </si>
  <si>
    <t>廃プラスチック類、紙くず、繊維くず、金属くず、ガラス陶磁器くについても分別を徹底する。</t>
    <rPh sb="0" eb="1">
      <t>ハイ</t>
    </rPh>
    <rPh sb="7" eb="8">
      <t>ルイ</t>
    </rPh>
    <rPh sb="9" eb="10">
      <t>カミ</t>
    </rPh>
    <rPh sb="13" eb="15">
      <t>センイ</t>
    </rPh>
    <rPh sb="18" eb="20">
      <t>キンゾク</t>
    </rPh>
    <rPh sb="26" eb="29">
      <t>トウジキ</t>
    </rPh>
    <rPh sb="35" eb="37">
      <t>ブンベツ</t>
    </rPh>
    <rPh sb="38" eb="40">
      <t>テッテイ</t>
    </rPh>
    <phoneticPr fontId="3"/>
  </si>
  <si>
    <t xml:space="preserve">  委託した処分場等の現地確認を定期的に実施する。
　できるだけ、優良認定処理業者から選定する。
　</t>
    <rPh sb="2" eb="4">
      <t>イタク</t>
    </rPh>
    <rPh sb="6" eb="8">
      <t>ショブン</t>
    </rPh>
    <rPh sb="8" eb="9">
      <t>ジョウ</t>
    </rPh>
    <rPh sb="9" eb="10">
      <t>トウ</t>
    </rPh>
    <rPh sb="11" eb="15">
      <t>ゲンチカクニン</t>
    </rPh>
    <rPh sb="16" eb="19">
      <t>テイキテキ</t>
    </rPh>
    <rPh sb="20" eb="22">
      <t>ジッシ</t>
    </rPh>
    <rPh sb="35" eb="37">
      <t>ユウリョウ</t>
    </rPh>
    <rPh sb="37" eb="39">
      <t>ニンテイ</t>
    </rPh>
    <rPh sb="39" eb="43">
      <t>ショリギョウシャ</t>
    </rPh>
    <rPh sb="45" eb="47">
      <t>センテイ</t>
    </rPh>
    <phoneticPr fontId="3"/>
  </si>
  <si>
    <t>横浜市長</t>
    <phoneticPr fontId="3"/>
  </si>
  <si>
    <t>Ｄ－建設業</t>
    <phoneticPr fontId="3"/>
  </si>
  <si>
    <t>職種別工事業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</si>
</sst>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17945" y="2210452"/>
          <a:ext cx="431365" cy="635827"/>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397" y="2190203"/>
          <a:ext cx="428515" cy="6445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8839" y="2202996"/>
          <a:ext cx="424997" cy="6445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397" y="2209253"/>
          <a:ext cx="428515" cy="6445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14604" y="2196790"/>
          <a:ext cx="430251" cy="636781"/>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0200" y="2190750"/>
          <a:ext cx="425450" cy="6445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3" zoomScaleNormal="115" zoomScaleSheetLayoutView="93" workbookViewId="0">
      <selection activeCell="F231" sqref="F231:U23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6002</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459</v>
      </c>
      <c r="G54" s="631"/>
      <c r="H54" s="631"/>
      <c r="I54" s="631"/>
      <c r="J54" s="631"/>
      <c r="K54" s="631"/>
      <c r="L54" s="32" t="s">
        <v>48</v>
      </c>
      <c r="M54" s="32"/>
      <c r="N54" s="635" t="s">
        <v>460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98</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1396.5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932</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453</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454</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1396.5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476.5</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1396.5</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457</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932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431.5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932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457</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幸信テクノ株式会社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zoomScale="73" zoomScaleNormal="73"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2.4</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2.4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1" zoomScale="87" zoomScaleNormal="87"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80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112.3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v>
      </c>
      <c r="P27" s="718"/>
      <c r="Q27" s="718"/>
      <c r="R27" s="718"/>
      <c r="S27" s="49" t="s">
        <v>38</v>
      </c>
      <c r="T27" s="70"/>
      <c r="U27" s="70"/>
      <c r="X27" s="68" t="s">
        <v>39</v>
      </c>
      <c r="Y27" s="71"/>
      <c r="AG27" s="58"/>
      <c r="AH27" s="58"/>
      <c r="AI27" s="58"/>
      <c r="AJ27" s="58"/>
      <c r="AK27" s="668">
        <f>+AG18+O27</f>
        <v>80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112.3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112.3</v>
      </c>
      <c r="G30" s="674"/>
      <c r="H30" s="214" t="s">
        <v>198</v>
      </c>
      <c r="L30" s="682"/>
      <c r="O30" s="61"/>
      <c r="Q30" s="684">
        <f>+ROUND(Z28,1)+ROUND(Z29,1)+ROUND(Z30,1)</f>
        <v>80</v>
      </c>
      <c r="R30" s="718"/>
      <c r="S30" s="718"/>
      <c r="T30" s="718"/>
      <c r="U30" s="49" t="s">
        <v>16</v>
      </c>
      <c r="X30" s="726" t="s">
        <v>186</v>
      </c>
      <c r="Y30" s="727"/>
      <c r="Z30" s="670"/>
      <c r="AA30" s="671"/>
      <c r="AB30" s="671"/>
      <c r="AC30" s="671"/>
      <c r="AD30" s="671"/>
      <c r="AE30" s="49" t="s">
        <v>13</v>
      </c>
      <c r="AK30" s="655">
        <v>80</v>
      </c>
      <c r="AL30" s="656"/>
      <c r="AM30" s="656"/>
      <c r="AN30" s="656"/>
      <c r="AO30" s="57" t="s">
        <v>13</v>
      </c>
      <c r="AR30" s="667"/>
      <c r="AS30" s="664"/>
      <c r="AT30" s="664"/>
      <c r="AU30" s="665"/>
    </row>
    <row r="31" spans="2:48" ht="27" customHeight="1" thickTop="1" thickBot="1" x14ac:dyDescent="0.2">
      <c r="B31" s="690" t="s">
        <v>375</v>
      </c>
      <c r="C31" s="679"/>
      <c r="D31" s="679"/>
      <c r="E31" s="680"/>
      <c r="F31" s="673">
        <v>112.3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1" zoomScale="84" zoomScaleNormal="8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1.1000000000000001</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0.5</v>
      </c>
      <c r="AL30" s="656"/>
      <c r="AM30" s="656"/>
      <c r="AN30" s="656"/>
      <c r="AO30" s="57" t="s">
        <v>13</v>
      </c>
      <c r="AR30" s="667"/>
      <c r="AS30" s="664"/>
      <c r="AT30" s="664"/>
      <c r="AU30" s="665"/>
    </row>
    <row r="31" spans="2:48" ht="27" customHeight="1" thickTop="1" thickBot="1" x14ac:dyDescent="0.2">
      <c r="B31" s="690" t="s">
        <v>375</v>
      </c>
      <c r="C31" s="679"/>
      <c r="D31" s="679"/>
      <c r="E31" s="680"/>
      <c r="F31" s="673">
        <v>1.7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G21" zoomScale="87" zoomScaleNormal="87"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95.4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70</v>
      </c>
      <c r="P27" s="718"/>
      <c r="Q27" s="718"/>
      <c r="R27" s="718"/>
      <c r="S27" s="49" t="s">
        <v>38</v>
      </c>
      <c r="T27" s="70"/>
      <c r="U27" s="70"/>
      <c r="X27" s="68" t="s">
        <v>39</v>
      </c>
      <c r="Y27" s="71"/>
      <c r="AG27" s="58"/>
      <c r="AH27" s="58"/>
      <c r="AI27" s="58"/>
      <c r="AJ27" s="58"/>
      <c r="AK27" s="668">
        <f>+AG18+O27</f>
        <v>70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95.4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95.4</v>
      </c>
      <c r="G30" s="674"/>
      <c r="H30" s="214" t="s">
        <v>198</v>
      </c>
      <c r="L30" s="682"/>
      <c r="O30" s="61"/>
      <c r="Q30" s="684">
        <f>+ROUND(Z28,1)+ROUND(Z29,1)+ROUND(Z30,1)</f>
        <v>70</v>
      </c>
      <c r="R30" s="718"/>
      <c r="S30" s="718"/>
      <c r="T30" s="718"/>
      <c r="U30" s="49" t="s">
        <v>16</v>
      </c>
      <c r="X30" s="726" t="s">
        <v>186</v>
      </c>
      <c r="Y30" s="727"/>
      <c r="Z30" s="670"/>
      <c r="AA30" s="671"/>
      <c r="AB30" s="671"/>
      <c r="AC30" s="671"/>
      <c r="AD30" s="671"/>
      <c r="AE30" s="49" t="s">
        <v>13</v>
      </c>
      <c r="AK30" s="655">
        <v>70</v>
      </c>
      <c r="AL30" s="656"/>
      <c r="AM30" s="656"/>
      <c r="AN30" s="656"/>
      <c r="AO30" s="57" t="s">
        <v>13</v>
      </c>
      <c r="AR30" s="667"/>
      <c r="AS30" s="664"/>
      <c r="AT30" s="664"/>
      <c r="AU30" s="665"/>
    </row>
    <row r="31" spans="2:48" ht="27" customHeight="1" thickTop="1" thickBot="1" x14ac:dyDescent="0.2">
      <c r="B31" s="690" t="s">
        <v>375</v>
      </c>
      <c r="C31" s="679"/>
      <c r="D31" s="679"/>
      <c r="E31" s="680"/>
      <c r="F31" s="673">
        <v>95.4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0" zoomScale="82" zoomScaleNormal="82"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1055.8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700</v>
      </c>
      <c r="P27" s="718"/>
      <c r="Q27" s="718"/>
      <c r="R27" s="718"/>
      <c r="S27" s="49" t="s">
        <v>38</v>
      </c>
      <c r="T27" s="70"/>
      <c r="U27" s="70"/>
      <c r="X27" s="68" t="s">
        <v>39</v>
      </c>
      <c r="Y27" s="71"/>
      <c r="AG27" s="58"/>
      <c r="AH27" s="58"/>
      <c r="AI27" s="58"/>
      <c r="AJ27" s="58"/>
      <c r="AK27" s="668">
        <f>+AG18+O27</f>
        <v>700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1055.8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136.4</v>
      </c>
      <c r="G30" s="674"/>
      <c r="H30" s="214" t="s">
        <v>198</v>
      </c>
      <c r="L30" s="682"/>
      <c r="O30" s="61"/>
      <c r="Q30" s="684">
        <f>+ROUND(Z28,1)+ROUND(Z29,1)+ROUND(Z30,1)</f>
        <v>700</v>
      </c>
      <c r="R30" s="718"/>
      <c r="S30" s="718"/>
      <c r="T30" s="718"/>
      <c r="U30" s="49" t="s">
        <v>16</v>
      </c>
      <c r="X30" s="726" t="s">
        <v>186</v>
      </c>
      <c r="Y30" s="727"/>
      <c r="Z30" s="670"/>
      <c r="AA30" s="671"/>
      <c r="AB30" s="671"/>
      <c r="AC30" s="671"/>
      <c r="AD30" s="671"/>
      <c r="AE30" s="49" t="s">
        <v>13</v>
      </c>
      <c r="AK30" s="655">
        <v>200</v>
      </c>
      <c r="AL30" s="656"/>
      <c r="AM30" s="656"/>
      <c r="AN30" s="656"/>
      <c r="AO30" s="57" t="s">
        <v>13</v>
      </c>
      <c r="AR30" s="667"/>
      <c r="AS30" s="664"/>
      <c r="AT30" s="664"/>
      <c r="AU30" s="665"/>
    </row>
    <row r="31" spans="2:48" ht="27" customHeight="1" thickTop="1" thickBot="1" x14ac:dyDescent="0.2">
      <c r="B31" s="690" t="s">
        <v>375</v>
      </c>
      <c r="C31" s="679"/>
      <c r="D31" s="679"/>
      <c r="E31" s="680"/>
      <c r="F31" s="673">
        <v>1055.8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zoomScale="75" zoomScaleNormal="7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幸信テクノ株式会社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128.9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v>
      </c>
      <c r="P27" s="718"/>
      <c r="Q27" s="718"/>
      <c r="R27" s="718"/>
      <c r="S27" s="49" t="s">
        <v>38</v>
      </c>
      <c r="T27" s="70"/>
      <c r="U27" s="70"/>
      <c r="X27" s="68" t="s">
        <v>39</v>
      </c>
      <c r="Y27" s="71"/>
      <c r="AG27" s="58"/>
      <c r="AH27" s="58"/>
      <c r="AI27" s="58"/>
      <c r="AJ27" s="58"/>
      <c r="AK27" s="668">
        <f>+AG18+O27</f>
        <v>80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128.9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128.9</v>
      </c>
      <c r="G30" s="674"/>
      <c r="H30" s="214" t="s">
        <v>198</v>
      </c>
      <c r="L30" s="682"/>
      <c r="O30" s="61"/>
      <c r="Q30" s="684">
        <f>+ROUND(Z28,1)+ROUND(Z29,1)+ROUND(Z30,1)</f>
        <v>80</v>
      </c>
      <c r="R30" s="718"/>
      <c r="S30" s="718"/>
      <c r="T30" s="718"/>
      <c r="U30" s="49" t="s">
        <v>16</v>
      </c>
      <c r="X30" s="726" t="s">
        <v>186</v>
      </c>
      <c r="Y30" s="727"/>
      <c r="Z30" s="670"/>
      <c r="AA30" s="671"/>
      <c r="AB30" s="671"/>
      <c r="AC30" s="671"/>
      <c r="AD30" s="671"/>
      <c r="AE30" s="49" t="s">
        <v>13</v>
      </c>
      <c r="AK30" s="655">
        <v>80</v>
      </c>
      <c r="AL30" s="656"/>
      <c r="AM30" s="656"/>
      <c r="AN30" s="656"/>
      <c r="AO30" s="57" t="s">
        <v>13</v>
      </c>
      <c r="AR30" s="667"/>
      <c r="AS30" s="664"/>
      <c r="AT30" s="664"/>
      <c r="AU30" s="665"/>
    </row>
    <row r="31" spans="2:48" ht="27" customHeight="1" thickTop="1" thickBot="1" x14ac:dyDescent="0.2">
      <c r="B31" s="690" t="s">
        <v>375</v>
      </c>
      <c r="C31" s="679"/>
      <c r="D31" s="679"/>
      <c r="E31" s="680"/>
      <c r="F31" s="673">
        <v>128.9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幸信テクノ株式会社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2.4</v>
      </c>
      <c r="M9" s="377">
        <f>IF(OR(ｷ.紙くず!F24&gt;0,ｷ.紙くず!F24&lt;0),ｷ.紙くず!F24,IF(M$19&gt;0,"0",0))</f>
        <v>0</v>
      </c>
      <c r="N9" s="377">
        <f>IF(OR(ｸ.木くず!F24&gt;0,ｸ.木くず!F24&lt;0),ｸ.木くず!F24,IF(N$19&gt;0,"0",0))</f>
        <v>112.3</v>
      </c>
      <c r="O9" s="377">
        <f>IF(OR(ｹ.繊維くず!F24&gt;0,ｹ.繊維くず!F24&lt;0),ｹ.繊維くず!F24,IF(O$19&gt;0,"0",0))</f>
        <v>1.7</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95.4</v>
      </c>
      <c r="U9" s="377">
        <f>IF(OR(ｿ.鉱さい!F24&gt;0,ｿ.鉱さい!F24&lt;0),ｿ.鉱さい!F24,IF(U$19&gt;0,"0",0))</f>
        <v>0</v>
      </c>
      <c r="V9" s="377">
        <f>IF(OR(ﾀ.がれき類!F24&gt;0,ﾀ.がれき類!F24&lt;0),ﾀ.がれき類!F24,IF(V$19&gt;0,"0",0))</f>
        <v>1055.8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128.9</v>
      </c>
      <c r="AA9" s="379">
        <f>IF(SUM(G9:Z9)&gt;0,SUM(G9:Z9),IF(AA$19&gt;0,"0",0))</f>
        <v>1396.5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2.4</v>
      </c>
      <c r="M14" s="383">
        <f>IF(OR(ｷ.紙くず!F29&gt;0,ｷ.紙くず!F29&lt;0),ｷ.紙くず!F29,IF(M$19&gt;0,"0",0))</f>
        <v>0</v>
      </c>
      <c r="N14" s="383">
        <f>IF(OR(ｸ.木くず!F29&gt;0,ｸ.木くず!F29&lt;0),ｸ.木くず!F29,IF(N$19&gt;0,"0",0))</f>
        <v>112.3</v>
      </c>
      <c r="O14" s="383">
        <f>IF(OR(ｹ.繊維くず!F29&gt;0,ｹ.繊維くず!F29&lt;0),ｹ.繊維くず!F29,IF(O$19&gt;0,"0",0))</f>
        <v>1.7</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95.4</v>
      </c>
      <c r="U14" s="383">
        <f>IF(OR(ｿ.鉱さい!F29&gt;0,ｿ.鉱さい!F29&lt;0),ｿ.鉱さい!F29,IF(U$19&gt;0,"0",0))</f>
        <v>0</v>
      </c>
      <c r="V14" s="383">
        <f>IF(OR(ﾀ.がれき類!F29&gt;0,ﾀ.がれき類!F29&lt;0),ﾀ.がれき類!F29,IF(V$19&gt;0,"0",0))</f>
        <v>1055.8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128.9</v>
      </c>
      <c r="AA14" s="385">
        <f t="shared" si="0"/>
        <v>1396.5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2.4</v>
      </c>
      <c r="M15" s="383">
        <f>IF(OR(ｷ.紙くず!F30&gt;0,ｷ.紙くず!F30&lt;0),ｷ.紙くず!F30,IF(M$19&gt;0,"0",0))</f>
        <v>0</v>
      </c>
      <c r="N15" s="383">
        <f>IF(OR(ｸ.木くず!F30&gt;0,ｸ.木くず!F30&lt;0),ｸ.木くず!F30,IF(N$19&gt;0,"0",0))</f>
        <v>112.3</v>
      </c>
      <c r="O15" s="383">
        <f>IF(OR(ｹ.繊維くず!F30&gt;0,ｹ.繊維くず!F30&lt;0),ｹ.繊維くず!F30,IF(O$19&gt;0,"0",0))</f>
        <v>1.1000000000000001</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95.4</v>
      </c>
      <c r="U15" s="383">
        <f>IF(OR(ｿ.鉱さい!F30&gt;0,ｿ.鉱さい!F30&lt;0),ｿ.鉱さい!F30,IF(U$19&gt;0,"0",0))</f>
        <v>0</v>
      </c>
      <c r="V15" s="383">
        <f>IF(OR(ﾀ.がれき類!F30&gt;0,ﾀ.がれき類!F30&lt;0),ﾀ.がれき類!F30,IF(V$19&gt;0,"0",0))</f>
        <v>136.4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128.9</v>
      </c>
      <c r="AA15" s="385">
        <f t="shared" si="0"/>
        <v>476.5</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2.4</v>
      </c>
      <c r="M16" s="383">
        <f>IF(OR(ｷ.紙くず!F31&gt;0,ｷ.紙くず!F31&lt;0),ｷ.紙くず!F31,IF(M$19&gt;0,"0",0))</f>
        <v>0</v>
      </c>
      <c r="N16" s="383">
        <f>IF(OR(ｸ.木くず!F31&gt;0,ｸ.木くず!F31&lt;0),ｸ.木くず!F31,IF(N$19&gt;0,"0",0))</f>
        <v>112.3</v>
      </c>
      <c r="O16" s="383">
        <f>IF(OR(ｹ.繊維くず!F31&gt;0,ｹ.繊維くず!F31&lt;0),ｹ.繊維くず!F31,IF(O$19&gt;0,"0",0))</f>
        <v>1.7</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95.4</v>
      </c>
      <c r="U16" s="383">
        <f>IF(OR(ｿ.鉱さい!F31&gt;0,ｿ.鉱さい!F31&lt;0),ｿ.鉱さい!F31,IF(U$19&gt;0,"0",0))</f>
        <v>0</v>
      </c>
      <c r="V16" s="383">
        <f>IF(OR(ﾀ.がれき類!F31&gt;0,ﾀ.がれき類!F31&lt;0),ﾀ.がれき類!F31,IF(V$19&gt;0,"0",0))</f>
        <v>1055.8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128.9</v>
      </c>
      <c r="AA16" s="385">
        <f t="shared" si="0"/>
        <v>1396.5</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1</v>
      </c>
      <c r="M19" s="389">
        <f t="shared" si="1"/>
        <v>0</v>
      </c>
      <c r="N19" s="389">
        <f t="shared" si="1"/>
        <v>80</v>
      </c>
      <c r="O19" s="389">
        <f t="shared" si="1"/>
        <v>1</v>
      </c>
      <c r="P19" s="389">
        <f t="shared" si="1"/>
        <v>0</v>
      </c>
      <c r="Q19" s="389">
        <f t="shared" si="1"/>
        <v>0</v>
      </c>
      <c r="R19" s="389">
        <f t="shared" si="1"/>
        <v>0</v>
      </c>
      <c r="S19" s="389">
        <f t="shared" si="1"/>
        <v>0</v>
      </c>
      <c r="T19" s="389">
        <f t="shared" si="1"/>
        <v>70</v>
      </c>
      <c r="U19" s="389">
        <f t="shared" si="1"/>
        <v>0</v>
      </c>
      <c r="V19" s="389">
        <f t="shared" si="1"/>
        <v>700</v>
      </c>
      <c r="W19" s="389">
        <f t="shared" si="1"/>
        <v>0</v>
      </c>
      <c r="X19" s="389">
        <f t="shared" si="1"/>
        <v>0</v>
      </c>
      <c r="Y19" s="389">
        <f t="shared" si="1"/>
        <v>0</v>
      </c>
      <c r="Z19" s="390">
        <f t="shared" si="1"/>
        <v>80</v>
      </c>
      <c r="AA19" s="391">
        <f t="shared" ref="AA19:AA25" si="2">SUM(G19:Z19)</f>
        <v>932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1</v>
      </c>
      <c r="M37" s="424">
        <f t="shared" si="8"/>
        <v>0</v>
      </c>
      <c r="N37" s="424">
        <f t="shared" si="8"/>
        <v>80</v>
      </c>
      <c r="O37" s="424">
        <f t="shared" si="8"/>
        <v>1</v>
      </c>
      <c r="P37" s="424">
        <f t="shared" si="8"/>
        <v>0</v>
      </c>
      <c r="Q37" s="424">
        <f t="shared" si="8"/>
        <v>0</v>
      </c>
      <c r="R37" s="424">
        <f t="shared" si="8"/>
        <v>0</v>
      </c>
      <c r="S37" s="424">
        <f t="shared" si="8"/>
        <v>0</v>
      </c>
      <c r="T37" s="424">
        <f t="shared" si="8"/>
        <v>70</v>
      </c>
      <c r="U37" s="424">
        <f t="shared" si="8"/>
        <v>0</v>
      </c>
      <c r="V37" s="424">
        <f t="shared" si="8"/>
        <v>700</v>
      </c>
      <c r="W37" s="424">
        <f t="shared" si="8"/>
        <v>0</v>
      </c>
      <c r="X37" s="424">
        <f t="shared" si="8"/>
        <v>0</v>
      </c>
      <c r="Y37" s="424">
        <f t="shared" si="8"/>
        <v>0</v>
      </c>
      <c r="Z37" s="425">
        <f t="shared" si="8"/>
        <v>80</v>
      </c>
      <c r="AA37" s="426">
        <f t="shared" si="4"/>
        <v>932</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1</v>
      </c>
      <c r="M38" s="415">
        <f t="shared" si="9"/>
        <v>0</v>
      </c>
      <c r="N38" s="415">
        <f t="shared" si="9"/>
        <v>80</v>
      </c>
      <c r="O38" s="415">
        <f t="shared" si="9"/>
        <v>1</v>
      </c>
      <c r="P38" s="415">
        <f t="shared" si="9"/>
        <v>0</v>
      </c>
      <c r="Q38" s="415">
        <f t="shared" si="9"/>
        <v>0</v>
      </c>
      <c r="R38" s="415">
        <f t="shared" si="9"/>
        <v>0</v>
      </c>
      <c r="S38" s="415">
        <f t="shared" si="9"/>
        <v>0</v>
      </c>
      <c r="T38" s="415">
        <f t="shared" si="9"/>
        <v>70</v>
      </c>
      <c r="U38" s="415">
        <f t="shared" si="9"/>
        <v>0</v>
      </c>
      <c r="V38" s="415">
        <f t="shared" si="9"/>
        <v>700</v>
      </c>
      <c r="W38" s="415">
        <f t="shared" si="9"/>
        <v>0</v>
      </c>
      <c r="X38" s="415">
        <f t="shared" si="9"/>
        <v>0</v>
      </c>
      <c r="Y38" s="415">
        <f t="shared" si="9"/>
        <v>0</v>
      </c>
      <c r="Z38" s="416">
        <f t="shared" si="9"/>
        <v>80</v>
      </c>
      <c r="AA38" s="417">
        <f t="shared" si="4"/>
        <v>932</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v>
      </c>
      <c r="M39" s="418">
        <f>+ｷ.紙くず!$Z$28</f>
        <v>0</v>
      </c>
      <c r="N39" s="418">
        <f>+ｸ.木くず!$Z$28</f>
        <v>80</v>
      </c>
      <c r="O39" s="418">
        <f>+ｹ.繊維くず!$Z$28</f>
        <v>1</v>
      </c>
      <c r="P39" s="418">
        <f>+ｺ.動植物性残さ!$Z$28</f>
        <v>0</v>
      </c>
      <c r="Q39" s="418">
        <f>+ｻ.動物系固形不要物!$Z$28</f>
        <v>0</v>
      </c>
      <c r="R39" s="418">
        <f>+ｼ.ｺﾞﾑくず!$Z$28</f>
        <v>0</v>
      </c>
      <c r="S39" s="418">
        <f>+ｽ.金属くず!$Z$28</f>
        <v>0</v>
      </c>
      <c r="T39" s="418">
        <f>+ｾ.ｶﾞﾗｽ･ｺﾝｸﾘ･陶磁器くず!$Z$28</f>
        <v>70</v>
      </c>
      <c r="U39" s="418">
        <f>+ｿ.鉱さい!$Z$28</f>
        <v>0</v>
      </c>
      <c r="V39" s="418">
        <f>+ﾀ.がれき類!$Z$28</f>
        <v>700</v>
      </c>
      <c r="W39" s="418">
        <f>+ﾁ.動物のふん尿!$Z$28</f>
        <v>0</v>
      </c>
      <c r="X39" s="418">
        <f>+ﾂ.動物の死体!$Z$28</f>
        <v>0</v>
      </c>
      <c r="Y39" s="418">
        <f>+ﾃ.ばいじん!$Z$28</f>
        <v>0</v>
      </c>
      <c r="Z39" s="419">
        <f>+ﾄ.混合廃棄物その他!$Z$28</f>
        <v>80</v>
      </c>
      <c r="AA39" s="420">
        <f t="shared" si="4"/>
        <v>932</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1</v>
      </c>
      <c r="M43" s="427">
        <f>+ｷ.紙くず!$AK$27</f>
        <v>0</v>
      </c>
      <c r="N43" s="427">
        <f>+ｸ.木くず!$AK$27</f>
        <v>80</v>
      </c>
      <c r="O43" s="427">
        <f>+ｹ.繊維くず!$AK$27</f>
        <v>1</v>
      </c>
      <c r="P43" s="427">
        <f>+ｺ.動植物性残さ!$AK$27</f>
        <v>0</v>
      </c>
      <c r="Q43" s="427">
        <f>+ｻ.動物系固形不要物!$AK$27</f>
        <v>0</v>
      </c>
      <c r="R43" s="427">
        <f>+ｼ.ｺﾞﾑくず!$AK$27</f>
        <v>0</v>
      </c>
      <c r="S43" s="427">
        <f>+ｽ.金属くず!$AK$27</f>
        <v>0</v>
      </c>
      <c r="T43" s="427">
        <f>+ｾ.ｶﾞﾗｽ･ｺﾝｸﾘ･陶磁器くず!$AK$27</f>
        <v>70</v>
      </c>
      <c r="U43" s="427">
        <f>+ｿ.鉱さい!$AK$27</f>
        <v>0</v>
      </c>
      <c r="V43" s="427">
        <f>+ﾀ.がれき類!$AK$27</f>
        <v>700</v>
      </c>
      <c r="W43" s="427">
        <f>+ﾁ.動物のふん尿!$AK$27</f>
        <v>0</v>
      </c>
      <c r="X43" s="427">
        <f>+ﾂ.動物の死体!$AK$27</f>
        <v>0</v>
      </c>
      <c r="Y43" s="427">
        <f>+ﾃ.ばいじん!$AK$27</f>
        <v>0</v>
      </c>
      <c r="Z43" s="428">
        <f>+ﾄ.混合廃棄物その他!$AK$27</f>
        <v>80</v>
      </c>
      <c r="AA43" s="429">
        <f t="shared" si="4"/>
        <v>932</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v>
      </c>
      <c r="M44" s="430">
        <f>+ｷ.紙くず!$AK$30</f>
        <v>0</v>
      </c>
      <c r="N44" s="430">
        <f>+ｸ.木くず!$AK$30</f>
        <v>80</v>
      </c>
      <c r="O44" s="430">
        <f>+ｹ.繊維くず!$AK$30</f>
        <v>0.5</v>
      </c>
      <c r="P44" s="430">
        <f>+ｺ.動植物性残さ!$AK$30</f>
        <v>0</v>
      </c>
      <c r="Q44" s="430">
        <f>+ｻ.動物系固形不要物!$AK$30</f>
        <v>0</v>
      </c>
      <c r="R44" s="430">
        <f>+ｼ.ｺﾞﾑくず!$AK$30</f>
        <v>0</v>
      </c>
      <c r="S44" s="430">
        <f>+ｽ.金属くず!$AK$30</f>
        <v>0</v>
      </c>
      <c r="T44" s="430">
        <f>+ｾ.ｶﾞﾗｽ･ｺﾝｸﾘ･陶磁器くず!$AK$30</f>
        <v>70</v>
      </c>
      <c r="U44" s="430">
        <f>+ｿ.鉱さい!$AK$30</f>
        <v>0</v>
      </c>
      <c r="V44" s="430">
        <f>+ﾀ.がれき類!$AK$30</f>
        <v>200</v>
      </c>
      <c r="W44" s="430">
        <f>+ﾁ.動物のふん尿!$AK$30</f>
        <v>0</v>
      </c>
      <c r="X44" s="430">
        <f>+ﾂ.動物の死体!$AK$30</f>
        <v>0</v>
      </c>
      <c r="Y44" s="430">
        <f>+ﾃ.ばいじん!$AK$30</f>
        <v>0</v>
      </c>
      <c r="Z44" s="431">
        <f>+ﾄ.混合廃棄物その他!$AK$30</f>
        <v>80</v>
      </c>
      <c r="AA44" s="432">
        <f t="shared" si="4"/>
        <v>431.5</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v>
      </c>
      <c r="M45" s="433">
        <f>+ｷ.紙くず!$AR$24</f>
        <v>0</v>
      </c>
      <c r="N45" s="433">
        <f>+ｸ.木くず!$AR$24</f>
        <v>80</v>
      </c>
      <c r="O45" s="433">
        <f>+ｹ.繊維くず!$AR$24</f>
        <v>1</v>
      </c>
      <c r="P45" s="433">
        <f>+ｺ.動植物性残さ!$AR$24</f>
        <v>0</v>
      </c>
      <c r="Q45" s="433">
        <f>+ｻ.動物系固形不要物!$AR$24</f>
        <v>0</v>
      </c>
      <c r="R45" s="433">
        <f>+ｼ.ｺﾞﾑくず!$AR$24</f>
        <v>0</v>
      </c>
      <c r="S45" s="433">
        <f>+ｽ.金属くず!$AR$24</f>
        <v>0</v>
      </c>
      <c r="T45" s="433">
        <f>+ｾ.ｶﾞﾗｽ･ｺﾝｸﾘ･陶磁器くず!$AR$24</f>
        <v>70</v>
      </c>
      <c r="U45" s="433">
        <f>+ｿ.鉱さい!$AR$24</f>
        <v>0</v>
      </c>
      <c r="V45" s="433">
        <f>+ﾀ.がれき類!$AR$24</f>
        <v>700</v>
      </c>
      <c r="W45" s="433">
        <f>+ﾁ.動物のふん尿!$AR$24</f>
        <v>0</v>
      </c>
      <c r="X45" s="433">
        <f>+ﾂ.動物の死体!$AR$24</f>
        <v>0</v>
      </c>
      <c r="Y45" s="433">
        <f>+ﾃ.ばいじん!$AR$24</f>
        <v>0</v>
      </c>
      <c r="Z45" s="434">
        <f>+ﾄ.混合廃棄物その他!$AR$24</f>
        <v>80</v>
      </c>
      <c r="AA45" s="435">
        <f t="shared" si="4"/>
        <v>932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3.4</v>
      </c>
      <c r="M55" s="480">
        <f t="shared" si="10"/>
        <v>0</v>
      </c>
      <c r="N55" s="480">
        <f t="shared" si="10"/>
        <v>192.3</v>
      </c>
      <c r="O55" s="480">
        <f t="shared" si="10"/>
        <v>2.7</v>
      </c>
      <c r="P55" s="480">
        <f t="shared" si="10"/>
        <v>0</v>
      </c>
      <c r="Q55" s="480">
        <f t="shared" si="10"/>
        <v>0</v>
      </c>
      <c r="R55" s="480">
        <f t="shared" si="10"/>
        <v>0</v>
      </c>
      <c r="S55" s="480">
        <f t="shared" si="10"/>
        <v>0</v>
      </c>
      <c r="T55" s="480">
        <f t="shared" si="10"/>
        <v>165.4</v>
      </c>
      <c r="U55" s="480">
        <f t="shared" si="10"/>
        <v>0</v>
      </c>
      <c r="V55" s="480">
        <f t="shared" si="10"/>
        <v>1755.8</v>
      </c>
      <c r="W55" s="480">
        <f t="shared" si="10"/>
        <v>0</v>
      </c>
      <c r="X55" s="480">
        <f t="shared" si="10"/>
        <v>0</v>
      </c>
      <c r="Y55" s="480">
        <f t="shared" si="10"/>
        <v>0</v>
      </c>
      <c r="Z55" s="480">
        <f t="shared" si="10"/>
        <v>208.9</v>
      </c>
      <c r="AA55" s="481">
        <f>+AA9+AA19+AA20</f>
        <v>2328.5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20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東京都鹿浜２丁目３５番１２号</v>
      </c>
      <c r="M16" s="884"/>
      <c r="N16" s="884"/>
      <c r="O16" s="884"/>
      <c r="P16" s="884"/>
      <c r="Q16" s="884"/>
      <c r="R16" s="884"/>
      <c r="S16" s="884"/>
      <c r="T16" s="884"/>
      <c r="U16" s="282"/>
    </row>
    <row r="17" spans="1:21" ht="26.25" customHeight="1" x14ac:dyDescent="0.15">
      <c r="C17" s="86"/>
      <c r="I17" s="25"/>
      <c r="J17" s="25" t="s">
        <v>7</v>
      </c>
      <c r="K17" s="25"/>
      <c r="L17" s="884" t="str">
        <f>+表紙!L41</f>
        <v>幸信テクノ株式会社　代表取締役　瀧口　幸寿</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03-5856-9200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幸信テクノ株式会社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6002</v>
      </c>
      <c r="Q25" s="891"/>
      <c r="R25" s="891"/>
      <c r="S25" s="891"/>
      <c r="T25" s="891"/>
      <c r="U25" s="892"/>
    </row>
    <row r="26" spans="1:21" ht="26.25" customHeight="1" x14ac:dyDescent="0.15">
      <c r="C26" s="538" t="s">
        <v>11</v>
      </c>
      <c r="D26" s="539"/>
      <c r="E26" s="540"/>
      <c r="F26" s="906" t="str">
        <f>+表紙!F50</f>
        <v>東京都足立区鹿浜２丁目３５番１２号</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職種別工事業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98</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1396.5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梱包材や養生材を過剰にせず、必要最小限としている。
　分別により細分化している。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932</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xml:space="preserve">　　発生抑制に関する社内研修を定期的に実施する。
　　廃棄物の分別を徹底し、再利用を推進する。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がれき類、木くずについて分別している。
石綿含有産業廃棄物については、他と混じらないように注意している。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廃プラスチック類、紙くず、繊維くず、金属くず、ガラス陶磁器くについても分別を徹底する。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梱包材や養生材を過剰にせず、必要最小限としている。
　分別により細分化している。</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xml:space="preserve">　　発生抑制に関する社内研修を定期的に実施する。
　　廃棄物の分別を徹底し、再利用を推進する。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1396.5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476.5</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1396.5</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xml:space="preserve">  委託した処分場等の現地確認を定期的に実施する。
　できるだけ、優良認定処理業者から選定する。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932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431.5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932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xml:space="preserve">  委託した処分場等の現地確認を定期的に実施する。
　できるだけ、優良認定処理業者から選定する。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2024-05-30T02:16:01Z</dcterms:created>
  <dcterms:modified xsi:type="dcterms:W3CDTF">2024-09-09T03:38:22Z</dcterms:modified>
</cp:coreProperties>
</file>