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0370" yWindow="-120" windowWidth="29040" windowHeight="1572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29" i="94"/>
  <c r="AA36" i="94"/>
  <c r="AA44" i="94"/>
  <c r="K226" i="95" s="1"/>
  <c r="K202" i="98" s="1"/>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Q55" i="94"/>
  <c r="R55" i="94"/>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92" i="95" l="1"/>
  <c r="V107"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<sst xmlns="http://schemas.openxmlformats.org/spreadsheetml/2006/main" count="3173" uniqueCount="460">
  <si>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</si>
  <si>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</si>
  <si>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</si>
  <si>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</si>
  <si>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</si>
  <si>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</si>
  <si>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</si>
  <si>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</si>
  <si>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</si>
  <si>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</si>
  <si>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</si>
  <si>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</si>
  <si>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</si>
  <si>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</si>
  <si>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</si>
  <si>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</si>
  <si>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</si>
  <si>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</si>
  <si>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</si>
  <si>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</si>
  <si>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</si>
  <si>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</si>
  <si>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</si>
  <si>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</si>
  <si>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</si>
  <si>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</si>
  <si>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</si>
  <si>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</si>
  <si>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</si>
  <si>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</si>
  <si>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</si>
  <si>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</si>
  <si>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</si>
  <si>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</si>
  <si>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</si>
  <si>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</si>
  <si>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</si>
  <si>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</si>
  <si>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</si>
  <si>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</si>
  <si>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</si>
  <si>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</si>
  <si>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</si>
  <si>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</si>
  <si>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</si>
  <si>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</si>
  <si>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</si>
  <si>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</si>
  <si>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</si>
  <si>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</si>
  <si>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</si>
  <si>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</si>
  <si>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</si>
  <si>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</si>
  <si>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</si>
  <si>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</si>
  <si>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</si>
  <si>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</si>
  <si>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</si>
  <si>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</si>
  <si>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</si>
  <si>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</si>
  <si>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</si>
  <si>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</si>
  <si>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</si>
  <si>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</si>
  <si>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</si>
  <si>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</si>
  <si>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</si>
  <si>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</si>
  <si>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</si>
  <si>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</si>
  <si>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</si>
  <si>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</si>
  <si>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</si>
  <si>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</si>
  <si>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</si>
  <si>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</si>
  <si>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</si>
  <si>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</si>
  <si>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</si>
  <si>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</si>
  <si>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</si>
  <si>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</si>
  <si>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</si>
  <si>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</si>
  <si>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</si>
  <si>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</si>
  <si>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</si>
  <si>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</si>
  <si>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</si>
  <si>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</si>
  <si>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</si>
  <si>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</si>
  <si>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</si>
  <si>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</si>
  <si>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</si>
  <si>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</si>
  <si>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</si>
  <si>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</si>
  <si>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</si>
  <si>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</si>
  <si>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</si>
  <si>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</si>
  <si>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</si>
  <si>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</si>
  <si>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</si>
  <si>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</si>
  <si>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</si>
  <si>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</si>
  <si>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</si>
  <si>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</si>
  <si>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</si>
  <si>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</si>
  <si>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</si>
  <si>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</si>
  <si>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</si>
  <si>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</si>
  <si>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</si>
  <si>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</si>
  <si>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</si>
  <si>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</si>
  <si>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</si>
  <si>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</si>
  <si>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</si>
  <si>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</si>
  <si>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</si>
  <si>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</si>
  <si>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</si>
  <si>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</si>
  <si>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</si>
  <si>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</si>
  <si>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</si>
  <si>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</si>
  <si>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</si>
  <si>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</si>
  <si>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</si>
  <si>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</si>
  <si>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</si>
  <si>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</si>
  <si>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</si>
  <si>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</si>
  <si>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</si>
  <si>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</si>
  <si>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</si>
  <si>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</si>
  <si>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</si>
  <si>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</si>
  <si>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</si>
  <si>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</si>
  <si>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</si>
  <si>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</si>
  <si>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</si>
  <si>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</si>
  <si>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</si>
  <si>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</si>
  <si>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</si>
  <si>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</si>
  <si>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</si>
  <si>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</si>
  <si>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</si>
  <si>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</si>
  <si>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</si>
  <si>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</si>
  <si>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</si>
  <si>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</si>
  <si>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</si>
  <si>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</si>
  <si>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</si>
  <si>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</si>
  <si>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</si>
  <si>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</si>
  <si>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</si>
  <si>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</si>
  <si>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</si>
  <si>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</si>
  <si>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</si>
  <si>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</si>
  <si>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</si>
  <si>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</si>
  <si>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</si>
  <si>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</si>
  <si>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</si>
  <si>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</si>
  <si>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</si>
  <si>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</si>
  <si>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</si>
  <si>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</si>
  <si>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</si>
  <si>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</si>
  <si>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</si>
  <si>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</si>
  <si>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</si>
  <si>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</si>
  <si>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</si>
  <si>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</si>
  <si>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</si>
  <si>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</si>
  <si>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</si>
  <si>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</si>
  <si>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</si>
  <si>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</si>
  <si>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</si>
  <si>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</si>
  <si>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</si>
  <si>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</si>
  <si>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</si>
  <si>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</si>
  <si>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</si>
  <si>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</si>
  <si>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</si>
  <si>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</si>
  <si>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</si>
  <si>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</si>
  <si>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</si>
  <si>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</si>
  <si>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</si>
  <si>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</si>
  <si>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</si>
  <si>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</si>
  <si>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</si>
  <si>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</si>
  <si>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</si>
  <si>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</si>
  <si>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</si>
  <si>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</si>
  <si>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</si>
  <si>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</si>
  <si>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</si>
  <si>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</si>
  <si>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</si>
  <si>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</si>
  <si>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</si>
  <si>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</si>
  <si>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</si>
  <si>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</si>
  <si>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</si>
  <si>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</si>
  <si>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</si>
  <si>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</si>
  <si>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</si>
  <si>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</si>
  <si>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</si>
  <si>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</si>
  <si>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</si>
  <si>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</si>
  <si>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</si>
  <si>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</si>
  <si>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</si>
  <si>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</si>
  <si>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</si>
  <si>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</si>
  <si>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</si>
  <si>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</si>
  <si>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</si>
  <si>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</si>
  <si>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</si>
  <si>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</si>
  <si>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</si>
  <si>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</si>
  <si>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</si>
  <si>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</si>
  <si>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</si>
  <si>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</si>
  <si>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</si>
  <si>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</si>
  <si>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</si>
  <si>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</si>
  <si>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</si>
  <si>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</si>
  <si>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</si>
  <si>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</si>
  <si>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</si>
  <si>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</si>
  <si>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</si>
  <si>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</si>
  <si>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</si>
  <si>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</si>
  <si>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</si>
  <si>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</si>
  <si>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</si>
  <si>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</si>
  <si>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</si>
  <si>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</si>
  <si>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</si>
  <si>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</si>
  <si>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</si>
  <si>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</si>
  <si>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</si>
  <si>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</si>
  <si>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</si>
  <si>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</si>
  <si>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</si>
  <si>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</si>
  <si>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</si>
  <si>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</si>
  <si>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</si>
  <si>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</si>
  <si>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</si>
  <si>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</si>
  <si>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</si>
  <si>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</si>
  <si>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</si>
  <si>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</si>
  <si>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</si>
  <si>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</si>
  <si>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</si>
  <si>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</si>
  <si>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</si>
  <si>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</si>
  <si>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</si>
  <si>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</si>
  <si>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</si>
  <si>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</si>
  <si>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</si>
  <si>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</si>
  <si>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</si>
  <si>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</si>
  <si>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</si>
  <si>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</si>
  <si>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</si>
  <si>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</si>
  <si>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</si>
  <si>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</si>
  <si>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</si>
  <si>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</si>
  <si>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</si>
  <si>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</si>
  <si>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</si>
  <si>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</si>
  <si>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</si>
  <si>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</si>
  <si>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</si>
  <si>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</si>
  <si>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</si>
  <si>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</si>
  <si>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</si>
  <si>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</si>
  <si>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</si>
  <si>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</si>
  <si>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</si>
  <si>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</si>
  <si>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</si>
  <si>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</si>
  <si>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</si>
  <si>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</si>
  <si>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</si>
  <si>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</si>
  <si>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</si>
  <si>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</si>
  <si>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</si>
  <si>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</si>
  <si>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</si>
  <si>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</si>
  <si>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</si>
  <si>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</si>
  <si>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</si>
  <si>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</si>
  <si>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</si>
  <si>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</si>
  <si>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</si>
  <si>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</si>
  <si>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</si>
  <si>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</si>
  <si>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</si>
  <si>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</si>
  <si>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</si>
  <si>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</si>
  <si>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</si>
  <si>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</si>
  <si>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</si>
  <si>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</si>
  <si>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</si>
  <si>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</si>
  <si>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</si>
  <si>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</si>
  <si>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</si>
  <si>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</si>
  <si>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</si>
  <si>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</si>
  <si>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</si>
  <si>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</si>
  <si>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</si>
  <si>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</si>
  <si>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</si>
  <si>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</si>
  <si>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</si>
  <si>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</si>
  <si>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</si>
  <si>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</si>
  <si>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</si>
  <si>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</si>
  <si>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</si>
  <si>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</si>
  <si>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</si>
  <si>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</si>
  <si>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</si>
  <si>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</si>
  <si>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</si>
  <si>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</si>
  <si>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</si>
  <si>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</si>
  <si>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</si>
  <si>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</si>
  <si>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</si>
  <si>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</si>
  <si>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</si>
  <si>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</si>
  <si>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</si>
  <si>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</si>
  <si>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</si>
  <si>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</si>
  <si>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</si>
  <si>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</si>
  <si>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</si>
  <si>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</si>
  <si>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</si>
  <si>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</si>
  <si>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</si>
  <si>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</si>
  <si>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</si>
  <si>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</si>
  <si>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</si>
  <si>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</si>
  <si>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</si>
  <si>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</si>
  <si>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</si>
  <si>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</si>
  <si>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</si>
  <si>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</si>
  <si>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</si>
  <si>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</si>
  <si>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</si>
  <si>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</si>
  <si>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</si>
  <si>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</si>
  <si>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</si>
  <si>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</si>
  <si>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</si>
  <si>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</si>
  <si>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</si>
  <si>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</si>
  <si>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</si>
  <si>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</si>
  <si>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</si>
  <si>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 年 5 月 23 日</t>
    <phoneticPr fontId="3"/>
  </si>
  <si>
    <t>東京都杉並区宮前1-15-13</t>
    <rPh sb="0" eb="8">
      <t>トウキョウトスギナミクミヤマエ</t>
    </rPh>
    <phoneticPr fontId="3"/>
  </si>
  <si>
    <t>株式会社ホーク・ワン　代表取締役　大島健人</t>
    <rPh sb="0" eb="4">
      <t>カブシキカイシャ</t>
    </rPh>
    <rPh sb="11" eb="16">
      <t>ダイヒョウトリシマリヤク</t>
    </rPh>
    <rPh sb="17" eb="21">
      <t>オオシマケント</t>
    </rPh>
    <phoneticPr fontId="3"/>
  </si>
  <si>
    <t>03-5336-6893</t>
    <phoneticPr fontId="3"/>
  </si>
  <si>
    <t>株式会社ホーク・ワン　横浜駅前支店</t>
    <rPh sb="0" eb="4">
      <t>カブシキカイシャ</t>
    </rPh>
    <rPh sb="11" eb="13">
      <t>ヨコハマ</t>
    </rPh>
    <rPh sb="13" eb="17">
      <t>エキマエシテン</t>
    </rPh>
    <phoneticPr fontId="3"/>
  </si>
  <si>
    <t>13名</t>
    <rPh sb="2" eb="3">
      <t>メイ</t>
    </rPh>
    <phoneticPr fontId="3"/>
  </si>
  <si>
    <t>・ガラス、陶磁器くず→破砕（委託）→再生利用または最終処分場に埋戻
・がれき類→破砕（委託）→再生利用
・金属くず→再生利用施設へ運搬→破砕（委託）→再生利用
・建設混合廃棄物→破砕（委託）→再生または最終処分場に埋戻処分
・紙くず→破砕、減容施設（委託）→再生利用
・廃プラスチック→破砕、減容施設（委託）→再生利用、埋戻
・木くず→破砕、減容施設（委託）→再生利用、埋戻</t>
    <phoneticPr fontId="3"/>
  </si>
  <si>
    <t>工事支店→本社→産業廃棄物管理担当</t>
    <rPh sb="0" eb="2">
      <t>コウジ</t>
    </rPh>
    <rPh sb="2" eb="4">
      <t>シテン</t>
    </rPh>
    <rPh sb="5" eb="7">
      <t>ホンシャ</t>
    </rPh>
    <rPh sb="8" eb="13">
      <t>サンギョウハイキブツ</t>
    </rPh>
    <rPh sb="13" eb="17">
      <t>カンリタントウ</t>
    </rPh>
    <phoneticPr fontId="3"/>
  </si>
  <si>
    <t>分別することにより排出量を明確にし無駄をなくすよう心掛け排出量の制御を図っている。</t>
    <rPh sb="0" eb="2">
      <t>ブンベツ</t>
    </rPh>
    <rPh sb="9" eb="12">
      <t>ハイシュツリョウ</t>
    </rPh>
    <rPh sb="13" eb="15">
      <t>メイカク</t>
    </rPh>
    <rPh sb="17" eb="19">
      <t>ムダ</t>
    </rPh>
    <rPh sb="25" eb="27">
      <t>ココロガ</t>
    </rPh>
    <rPh sb="28" eb="31">
      <t>ハイシュツリョウ</t>
    </rPh>
    <rPh sb="32" eb="34">
      <t>セイギョ</t>
    </rPh>
    <rPh sb="35" eb="36">
      <t>ハカ</t>
    </rPh>
    <phoneticPr fontId="3"/>
  </si>
  <si>
    <t>今後、現場が増えていく中で、どのように産業廃棄物の排出量を抑制していけばよいかについて話し合う。</t>
    <rPh sb="0" eb="2">
      <t>コンゴ</t>
    </rPh>
    <rPh sb="3" eb="5">
      <t>ゲンバ</t>
    </rPh>
    <rPh sb="6" eb="7">
      <t>フ</t>
    </rPh>
    <rPh sb="11" eb="12">
      <t>ナカ</t>
    </rPh>
    <rPh sb="19" eb="21">
      <t>サンギョウ</t>
    </rPh>
    <rPh sb="21" eb="24">
      <t>ハイキブツ</t>
    </rPh>
    <rPh sb="25" eb="28">
      <t>ハイシュツリョウ</t>
    </rPh>
    <rPh sb="29" eb="31">
      <t>ヨクセイ</t>
    </rPh>
    <rPh sb="43" eb="44">
      <t>ハナ</t>
    </rPh>
    <rPh sb="45" eb="46">
      <t>ア</t>
    </rPh>
    <phoneticPr fontId="3"/>
  </si>
  <si>
    <t>産業廃棄物の種類ごとに仕分けしている</t>
    <rPh sb="0" eb="2">
      <t>サンギョウ</t>
    </rPh>
    <rPh sb="2" eb="5">
      <t>ハイキブツ</t>
    </rPh>
    <rPh sb="6" eb="7">
      <t>タネ</t>
    </rPh>
    <rPh sb="7" eb="8">
      <t>タグイ</t>
    </rPh>
    <rPh sb="11" eb="13">
      <t>シワ</t>
    </rPh>
    <phoneticPr fontId="3"/>
  </si>
  <si>
    <t>現状と同様、産業廃棄物種類ごとの仕分けの取り組みを続行</t>
    <rPh sb="0" eb="2">
      <t>ゲンジョウ</t>
    </rPh>
    <rPh sb="3" eb="5">
      <t>ドウヨウ</t>
    </rPh>
    <rPh sb="6" eb="11">
      <t>サンギョウハイキブツ</t>
    </rPh>
    <rPh sb="11" eb="13">
      <t>シュルイ</t>
    </rPh>
    <rPh sb="16" eb="18">
      <t>シワ</t>
    </rPh>
    <rPh sb="20" eb="21">
      <t>ト</t>
    </rPh>
    <rPh sb="22" eb="23">
      <t>ク</t>
    </rPh>
    <rPh sb="25" eb="27">
      <t>ゾッコウ</t>
    </rPh>
    <phoneticPr fontId="3"/>
  </si>
  <si>
    <t>新規取引時、優良認定処分業者の確認及び優良認定処分業者及び再生利用業者への委託促進</t>
    <rPh sb="0" eb="2">
      <t>シンキ</t>
    </rPh>
    <rPh sb="2" eb="4">
      <t>トリヒキ</t>
    </rPh>
    <rPh sb="4" eb="5">
      <t>ジ</t>
    </rPh>
    <rPh sb="6" eb="8">
      <t>ユウリョウ</t>
    </rPh>
    <rPh sb="8" eb="10">
      <t>ニンテイ</t>
    </rPh>
    <rPh sb="10" eb="14">
      <t>ショブンギョウシャ</t>
    </rPh>
    <rPh sb="15" eb="17">
      <t>カクニン</t>
    </rPh>
    <rPh sb="17" eb="18">
      <t>オヨ</t>
    </rPh>
    <rPh sb="19" eb="21">
      <t>ユウリョウ</t>
    </rPh>
    <rPh sb="21" eb="23">
      <t>ニンテイ</t>
    </rPh>
    <rPh sb="23" eb="25">
      <t>ショブン</t>
    </rPh>
    <rPh sb="25" eb="27">
      <t>ギョウシャ</t>
    </rPh>
    <rPh sb="27" eb="28">
      <t>オヨ</t>
    </rPh>
    <rPh sb="29" eb="31">
      <t>サイセイ</t>
    </rPh>
    <rPh sb="31" eb="33">
      <t>リヨウ</t>
    </rPh>
    <rPh sb="33" eb="35">
      <t>ギョウシャ</t>
    </rPh>
    <rPh sb="37" eb="39">
      <t>イタク</t>
    </rPh>
    <rPh sb="39" eb="41">
      <t>ソクシン</t>
    </rPh>
    <phoneticPr fontId="3"/>
  </si>
  <si>
    <t>優良認定処分業者及び再生利用業者選定</t>
    <rPh sb="0" eb="4">
      <t>ユウリョウニンテイ</t>
    </rPh>
    <rPh sb="4" eb="8">
      <t>ショブンギョウシャ</t>
    </rPh>
    <rPh sb="8" eb="9">
      <t>オヨ</t>
    </rPh>
    <rPh sb="10" eb="14">
      <t>サイセイリヨウ</t>
    </rPh>
    <rPh sb="14" eb="16">
      <t>ギョウシャ</t>
    </rPh>
    <rPh sb="16" eb="18">
      <t>センテイ</t>
    </rPh>
    <phoneticPr fontId="3"/>
  </si>
  <si>
    <t>神奈川県横浜市西区平沼1-12-1　１F</t>
    <rPh sb="0" eb="11">
      <t>カナガワケンヨコハマシニシクヒラヌマ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</si>
</sst>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96" zoomScaleNormal="115" zoomScaleSheetLayoutView="96" workbookViewId="0">
      <selection activeCell="V49" sqref="V4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445</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446</v>
      </c>
      <c r="M40" s="618"/>
      <c r="N40" s="618"/>
      <c r="O40" s="618"/>
      <c r="P40" s="618"/>
      <c r="Q40" s="618"/>
      <c r="R40" s="618"/>
      <c r="S40" s="618"/>
      <c r="T40" s="618"/>
      <c r="U40" s="619"/>
      <c r="W40" s="21"/>
      <c r="X40" s="21"/>
    </row>
    <row r="41" spans="1:25" ht="26.25" customHeight="1" x14ac:dyDescent="0.15">
      <c r="C41" s="86"/>
      <c r="I41" s="25"/>
      <c r="J41" s="25" t="s">
        <v>7</v>
      </c>
      <c r="K41" s="25"/>
      <c r="L41" s="618" t="s">
        <v>447</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448</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449</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7027</v>
      </c>
      <c r="Q49" s="598"/>
      <c r="R49" s="598"/>
      <c r="S49" s="598"/>
      <c r="T49" s="598"/>
      <c r="U49" s="599"/>
    </row>
    <row r="50" spans="3:23" ht="26.25" customHeight="1" x14ac:dyDescent="0.15">
      <c r="C50" s="570" t="s">
        <v>11</v>
      </c>
      <c r="D50" s="571"/>
      <c r="E50" s="572"/>
      <c r="F50" s="581" t="s">
        <v>459</v>
      </c>
      <c r="G50" s="582"/>
      <c r="H50" s="582"/>
      <c r="I50" s="582"/>
      <c r="J50" s="582"/>
      <c r="K50" s="582"/>
      <c r="L50" s="582"/>
      <c r="M50" s="582"/>
      <c r="N50" s="341" t="s">
        <v>172</v>
      </c>
      <c r="O50" s="449"/>
      <c r="P50" s="450"/>
      <c r="Q50" s="585" t="s">
        <v>448</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2819</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450</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451</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452</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7</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1413.8</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453</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7</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1416.7</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454</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t="s">
        <v>455</v>
      </c>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t="s">
        <v>456</v>
      </c>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1413.8</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f>+別紙!AA15</f>
        <v>864.60000000000014</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1145</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t="s">
        <v>457</v>
      </c>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1416.7</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867.2</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1147.4000000000001</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t="s">
        <v>458</v>
      </c>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11.6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12</v>
      </c>
      <c r="P27" s="700"/>
      <c r="Q27" s="700"/>
      <c r="R27" s="700"/>
      <c r="S27" s="49" t="s">
        <v>38</v>
      </c>
      <c r="T27" s="70"/>
      <c r="U27" s="70"/>
      <c r="X27" s="68" t="s">
        <v>39</v>
      </c>
      <c r="Y27" s="71"/>
      <c r="AG27" s="58"/>
      <c r="AH27" s="58"/>
      <c r="AI27" s="58"/>
      <c r="AJ27" s="58"/>
      <c r="AK27" s="742">
        <f>+AG18+O27</f>
        <v>12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8.6999999999999993</v>
      </c>
      <c r="G30" s="712"/>
      <c r="H30" s="214" t="s">
        <v>198</v>
      </c>
      <c r="L30" s="709"/>
      <c r="O30" s="61"/>
      <c r="Q30" s="699">
        <f>+ROUND(Z28,1)+ROUND(Z29,1)+ROUND(Z30,1)</f>
        <v>12</v>
      </c>
      <c r="R30" s="700"/>
      <c r="S30" s="700"/>
      <c r="T30" s="700"/>
      <c r="U30" s="49" t="s">
        <v>16</v>
      </c>
      <c r="X30" s="697" t="s">
        <v>186</v>
      </c>
      <c r="Y30" s="698"/>
      <c r="Z30" s="690"/>
      <c r="AA30" s="691"/>
      <c r="AB30" s="691"/>
      <c r="AC30" s="691"/>
      <c r="AD30" s="691"/>
      <c r="AE30" s="49" t="s">
        <v>13</v>
      </c>
      <c r="AK30" s="651">
        <v>9</v>
      </c>
      <c r="AL30" s="652"/>
      <c r="AM30" s="652"/>
      <c r="AN30" s="652"/>
      <c r="AO30" s="57" t="s">
        <v>13</v>
      </c>
      <c r="AR30" s="758"/>
      <c r="AS30" s="755"/>
      <c r="AT30" s="755"/>
      <c r="AU30" s="756"/>
    </row>
    <row r="31" spans="2:48" ht="27" customHeight="1" thickTop="1" thickBot="1" x14ac:dyDescent="0.2">
      <c r="B31" s="725" t="s">
        <v>375</v>
      </c>
      <c r="C31" s="676"/>
      <c r="D31" s="676"/>
      <c r="E31" s="677"/>
      <c r="F31" s="711">
        <v>11.6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3"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541</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540.4</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405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541</v>
      </c>
      <c r="P27" s="700"/>
      <c r="Q27" s="700"/>
      <c r="R27" s="700"/>
      <c r="S27" s="49" t="s">
        <v>38</v>
      </c>
      <c r="T27" s="70"/>
      <c r="U27" s="70"/>
      <c r="X27" s="68" t="s">
        <v>39</v>
      </c>
      <c r="Y27" s="71"/>
      <c r="AG27" s="58"/>
      <c r="AH27" s="58"/>
      <c r="AI27" s="58"/>
      <c r="AJ27" s="58"/>
      <c r="AK27" s="742">
        <f>+AG18+O27</f>
        <v>541</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405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540.4</v>
      </c>
      <c r="G29" s="712"/>
      <c r="H29" s="214" t="s">
        <v>198</v>
      </c>
      <c r="L29" s="709"/>
      <c r="O29" s="61"/>
      <c r="P29" s="148"/>
      <c r="Q29" s="56" t="s">
        <v>183</v>
      </c>
      <c r="R29" s="676" t="s">
        <v>33</v>
      </c>
      <c r="S29" s="692"/>
      <c r="T29" s="692"/>
      <c r="U29" s="693"/>
      <c r="V29" s="53"/>
      <c r="W29" s="72"/>
      <c r="X29" s="697" t="s">
        <v>315</v>
      </c>
      <c r="Y29" s="698"/>
      <c r="Z29" s="690">
        <v>136</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159.6</v>
      </c>
      <c r="G30" s="712"/>
      <c r="H30" s="214" t="s">
        <v>198</v>
      </c>
      <c r="L30" s="709"/>
      <c r="O30" s="61"/>
      <c r="Q30" s="699">
        <f>+ROUND(Z28,1)+ROUND(Z29,1)+ROUND(Z30,1)</f>
        <v>541</v>
      </c>
      <c r="R30" s="700"/>
      <c r="S30" s="700"/>
      <c r="T30" s="700"/>
      <c r="U30" s="49" t="s">
        <v>16</v>
      </c>
      <c r="X30" s="697" t="s">
        <v>186</v>
      </c>
      <c r="Y30" s="698"/>
      <c r="Z30" s="690"/>
      <c r="AA30" s="691"/>
      <c r="AB30" s="691"/>
      <c r="AC30" s="691"/>
      <c r="AD30" s="691"/>
      <c r="AE30" s="49" t="s">
        <v>13</v>
      </c>
      <c r="AK30" s="651">
        <v>160</v>
      </c>
      <c r="AL30" s="652"/>
      <c r="AM30" s="652"/>
      <c r="AN30" s="652"/>
      <c r="AO30" s="57" t="s">
        <v>13</v>
      </c>
      <c r="AR30" s="758"/>
      <c r="AS30" s="755"/>
      <c r="AT30" s="755"/>
      <c r="AU30" s="756"/>
    </row>
    <row r="31" spans="2:48" ht="27" customHeight="1" thickTop="1" thickBot="1" x14ac:dyDescent="0.2">
      <c r="B31" s="725" t="s">
        <v>375</v>
      </c>
      <c r="C31" s="676"/>
      <c r="D31" s="676"/>
      <c r="E31" s="677"/>
      <c r="F31" s="711">
        <v>404.9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6"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0.7</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0.4</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0.7</v>
      </c>
      <c r="P27" s="700"/>
      <c r="Q27" s="700"/>
      <c r="R27" s="700"/>
      <c r="S27" s="49" t="s">
        <v>38</v>
      </c>
      <c r="T27" s="70"/>
      <c r="U27" s="70"/>
      <c r="X27" s="68" t="s">
        <v>39</v>
      </c>
      <c r="Y27" s="71"/>
      <c r="AG27" s="58"/>
      <c r="AH27" s="58"/>
      <c r="AI27" s="58"/>
      <c r="AJ27" s="58"/>
      <c r="AK27" s="742">
        <f>+AG18+O27</f>
        <v>0.7</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0.4</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0.6</v>
      </c>
      <c r="G29" s="712"/>
      <c r="H29" s="214" t="s">
        <v>198</v>
      </c>
      <c r="L29" s="709"/>
      <c r="O29" s="61"/>
      <c r="P29" s="148"/>
      <c r="Q29" s="56" t="s">
        <v>183</v>
      </c>
      <c r="R29" s="676" t="s">
        <v>33</v>
      </c>
      <c r="S29" s="692"/>
      <c r="T29" s="692"/>
      <c r="U29" s="693"/>
      <c r="V29" s="53"/>
      <c r="W29" s="72"/>
      <c r="X29" s="697" t="s">
        <v>315</v>
      </c>
      <c r="Y29" s="698"/>
      <c r="Z29" s="690">
        <v>0.3</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0.1</v>
      </c>
      <c r="G30" s="712"/>
      <c r="H30" s="214" t="s">
        <v>198</v>
      </c>
      <c r="L30" s="709"/>
      <c r="O30" s="61"/>
      <c r="Q30" s="699">
        <f>+ROUND(Z28,1)+ROUND(Z29,1)+ROUND(Z30,1)</f>
        <v>0.7</v>
      </c>
      <c r="R30" s="700"/>
      <c r="S30" s="700"/>
      <c r="T30" s="700"/>
      <c r="U30" s="49" t="s">
        <v>16</v>
      </c>
      <c r="X30" s="697" t="s">
        <v>186</v>
      </c>
      <c r="Y30" s="698"/>
      <c r="Z30" s="690"/>
      <c r="AA30" s="691"/>
      <c r="AB30" s="691"/>
      <c r="AC30" s="691"/>
      <c r="AD30" s="691"/>
      <c r="AE30" s="49" t="s">
        <v>13</v>
      </c>
      <c r="AK30" s="651">
        <v>0.2</v>
      </c>
      <c r="AL30" s="652"/>
      <c r="AM30" s="652"/>
      <c r="AN30" s="652"/>
      <c r="AO30" s="57" t="s">
        <v>13</v>
      </c>
      <c r="AR30" s="758"/>
      <c r="AS30" s="755"/>
      <c r="AT30" s="755"/>
      <c r="AU30" s="756"/>
    </row>
    <row r="31" spans="2:48" ht="27" customHeight="1" thickTop="1" thickBot="1" x14ac:dyDescent="0.2">
      <c r="B31" s="725" t="s">
        <v>375</v>
      </c>
      <c r="C31" s="676"/>
      <c r="D31" s="676"/>
      <c r="E31" s="677"/>
      <c r="F31" s="711">
        <v>0.3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I76"/>
  <sheetViews>
    <sheetView showGridLines="0" topLeftCell="A13" zoomScaleNormal="10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株式会社ホーク・ワン　横浜駅前支店</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24</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23.8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24</v>
      </c>
      <c r="P27" s="700"/>
      <c r="Q27" s="700"/>
      <c r="R27" s="700"/>
      <c r="S27" s="49" t="s">
        <v>38</v>
      </c>
      <c r="T27" s="70"/>
      <c r="U27" s="70"/>
      <c r="X27" s="68" t="s">
        <v>39</v>
      </c>
      <c r="Y27" s="71"/>
      <c r="AG27" s="58"/>
      <c r="AH27" s="58"/>
      <c r="AI27" s="58"/>
      <c r="AJ27" s="58"/>
      <c r="AK27" s="742">
        <f>+AG18+O27</f>
        <v>24</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23.8</v>
      </c>
      <c r="G29" s="712"/>
      <c r="H29" s="214" t="s">
        <v>198</v>
      </c>
      <c r="L29" s="709"/>
      <c r="O29" s="61"/>
      <c r="P29" s="148"/>
      <c r="Q29" s="56" t="s">
        <v>183</v>
      </c>
      <c r="R29" s="676" t="s">
        <v>33</v>
      </c>
      <c r="S29" s="692"/>
      <c r="T29" s="692"/>
      <c r="U29" s="693"/>
      <c r="V29" s="53"/>
      <c r="W29" s="72"/>
      <c r="X29" s="697" t="s">
        <v>315</v>
      </c>
      <c r="Y29" s="698"/>
      <c r="Z29" s="690">
        <v>24</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2.6</v>
      </c>
      <c r="G30" s="712"/>
      <c r="H30" s="214" t="s">
        <v>198</v>
      </c>
      <c r="L30" s="709"/>
      <c r="O30" s="61"/>
      <c r="Q30" s="699">
        <f>+ROUND(Z28,1)+ROUND(Z29,1)+ROUND(Z30,1)</f>
        <v>24</v>
      </c>
      <c r="R30" s="700"/>
      <c r="S30" s="700"/>
      <c r="T30" s="700"/>
      <c r="U30" s="49" t="s">
        <v>16</v>
      </c>
      <c r="X30" s="697" t="s">
        <v>186</v>
      </c>
      <c r="Y30" s="698"/>
      <c r="Z30" s="690"/>
      <c r="AA30" s="691"/>
      <c r="AB30" s="691"/>
      <c r="AC30" s="691"/>
      <c r="AD30" s="691"/>
      <c r="AE30" s="49" t="s">
        <v>13</v>
      </c>
      <c r="AK30" s="651">
        <v>3</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election activeCell="V49" sqref="V49"/>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株式会社ホーク・ワン　横浜駅前支店</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278.89999999999998</v>
      </c>
      <c r="M9" s="377">
        <f>IF(OR(ｷ.紙くず!F24&gt;0,ｷ.紙くず!F24&lt;0),ｷ.紙くず!F24,IF(M$19&gt;0,"0",0))</f>
        <v>60.1</v>
      </c>
      <c r="N9" s="377">
        <f>IF(OR(ｸ.木くず!F24&gt;0,ｸ.木くず!F24&lt;0),ｸ.木くず!F24,IF(N$19&gt;0,"0",0))</f>
        <v>498.4</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11.6</v>
      </c>
      <c r="T9" s="377">
        <f>IF(OR(ｾ.ｶﾞﾗｽ･ｺﾝｸﾘ･陶磁器くず!F24&gt;0,ｾ.ｶﾞﾗｽ･ｺﾝｸﾘ･陶磁器くず!F24&lt;0),ｾ.ｶﾞﾗｽ･ｺﾝｸﾘ･陶磁器くず!F24,IF(T$19&gt;0,"0",0))</f>
        <v>540.4</v>
      </c>
      <c r="U9" s="377">
        <f>IF(OR(ｿ.鉱さい!F24&gt;0,ｿ.鉱さい!F24&lt;0),ｿ.鉱さい!F24,IF(U$19&gt;0,"0",0))</f>
        <v>0</v>
      </c>
      <c r="V9" s="377">
        <f>IF(OR(ﾀ.がれき類!F24&gt;0,ﾀ.がれき類!F24&lt;0),ﾀ.がれき類!F24,IF(V$19&gt;0,"0",0))</f>
        <v>0.6</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23.8</v>
      </c>
      <c r="AA9" s="379">
        <f>IF(SUM(G9:Z9)&gt;0,SUM(G9:Z9),IF(AA$19&gt;0,"0",0))</f>
        <v>1413.8</v>
      </c>
    </row>
    <row r="10" spans="2:27" ht="24" customHeight="1" x14ac:dyDescent="0.15">
      <c r="B10" s="172" t="s">
        <v>393</v>
      </c>
      <c r="C10" s="810" t="s">
        <v>294</v>
      </c>
      <c r="D10" s="810"/>
      <c r="E10" s="810"/>
      <c r="F10" s="811"/>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278.89999999999998</v>
      </c>
      <c r="M14" s="383">
        <f>IF(OR(ｷ.紙くず!F29&gt;0,ｷ.紙くず!F29&lt;0),ｷ.紙くず!F29,IF(M$19&gt;0,"0",0))</f>
        <v>60.1</v>
      </c>
      <c r="N14" s="383">
        <f>IF(OR(ｸ.木くず!F29&gt;0,ｸ.木くず!F29&lt;0),ｸ.木くず!F29,IF(N$19&gt;0,"0",0))</f>
        <v>498.4</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11.6</v>
      </c>
      <c r="T14" s="383">
        <f>IF(OR(ｾ.ｶﾞﾗｽ･ｺﾝｸﾘ･陶磁器くず!F29&gt;0,ｾ.ｶﾞﾗｽ･ｺﾝｸﾘ･陶磁器くず!F29&lt;0),ｾ.ｶﾞﾗｽ･ｺﾝｸﾘ･陶磁器くず!F29,IF(T$19&gt;0,"0",0))</f>
        <v>540.4</v>
      </c>
      <c r="U14" s="383">
        <f>IF(OR(ｿ.鉱さい!F29&gt;0,ｿ.鉱さい!F29&lt;0),ｿ.鉱さい!F29,IF(U$19&gt;0,"0",0))</f>
        <v>0</v>
      </c>
      <c r="V14" s="383">
        <f>IF(OR(ﾀ.がれき類!F29&gt;0,ﾀ.がれき類!F29&lt;0),ﾀ.がれき類!F29,IF(V$19&gt;0,"0",0))</f>
        <v>0.6</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23.8</v>
      </c>
      <c r="AA14" s="385">
        <f t="shared" si="0"/>
        <v>1413.8</v>
      </c>
    </row>
    <row r="15" spans="2:27" ht="24" customHeight="1" x14ac:dyDescent="0.15">
      <c r="B15" s="172" t="s">
        <v>228</v>
      </c>
      <c r="C15" s="782" t="s">
        <v>299</v>
      </c>
      <c r="D15" s="782"/>
      <c r="E15" s="782"/>
      <c r="F15" s="783"/>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205.6</v>
      </c>
      <c r="M15" s="383">
        <f>IF(OR(ｷ.紙くず!F30&gt;0,ｷ.紙くず!F30&lt;0),ｷ.紙くず!F30,IF(M$19&gt;0,"0",0))</f>
        <v>42.9</v>
      </c>
      <c r="N15" s="383">
        <f>IF(OR(ｸ.木くず!F30&gt;0,ｸ.木くず!F30&lt;0),ｸ.木くず!F30,IF(N$19&gt;0,"0",0))</f>
        <v>445.1</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8.6999999999999993</v>
      </c>
      <c r="T15" s="383">
        <f>IF(OR(ｾ.ｶﾞﾗｽ･ｺﾝｸﾘ･陶磁器くず!F30&gt;0,ｾ.ｶﾞﾗｽ･ｺﾝｸﾘ･陶磁器くず!F30&lt;0),ｾ.ｶﾞﾗｽ･ｺﾝｸﾘ･陶磁器くず!F30,IF(T$19&gt;0,"0",0))</f>
        <v>159.6</v>
      </c>
      <c r="U15" s="383">
        <f>IF(OR(ｿ.鉱さい!F30&gt;0,ｿ.鉱さい!F30&lt;0),ｿ.鉱さい!F30,IF(U$19&gt;0,"0",0))</f>
        <v>0</v>
      </c>
      <c r="V15" s="383">
        <f>IF(OR(ﾀ.がれき類!F30&gt;0,ﾀ.がれき類!F30&lt;0),ﾀ.がれき類!F30,IF(V$19&gt;0,"0",0))</f>
        <v>0.1</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2.6</v>
      </c>
      <c r="AA15" s="385">
        <f t="shared" si="0"/>
        <v>864.60000000000014</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178.4</v>
      </c>
      <c r="M16" s="383">
        <f>IF(OR(ｷ.紙くず!F31&gt;0,ｷ.紙くず!F31&lt;0),ｷ.紙くず!F31,IF(M$19&gt;0,"0",0))</f>
        <v>60.1</v>
      </c>
      <c r="N16" s="383">
        <f>IF(OR(ｸ.木くず!F31&gt;0,ｸ.木くず!F31&lt;0),ｸ.木くず!F31,IF(N$19&gt;0,"0",0))</f>
        <v>489.7</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11.6</v>
      </c>
      <c r="T16" s="383">
        <f>IF(OR(ｾ.ｶﾞﾗｽ･ｺﾝｸﾘ･陶磁器くず!F31&gt;0,ｾ.ｶﾞﾗｽ･ｺﾝｸﾘ･陶磁器くず!F31&lt;0),ｾ.ｶﾞﾗｽ･ｺﾝｸﾘ･陶磁器くず!F31,IF(T$19&gt;0,"0",0))</f>
        <v>404.9</v>
      </c>
      <c r="U16" s="383">
        <f>IF(OR(ｿ.鉱さい!F31&gt;0,ｿ.鉱さい!F31&lt;0),ｿ.鉱さい!F31,IF(U$19&gt;0,"0",0))</f>
        <v>0</v>
      </c>
      <c r="V16" s="383">
        <f>IF(OR(ﾀ.がれき類!F31&gt;0,ﾀ.がれき類!F31&lt;0),ﾀ.がれき類!F31,IF(V$19&gt;0,"0",0))</f>
        <v>0.3</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1145</v>
      </c>
    </row>
    <row r="17" spans="2:27" ht="24" customHeight="1" x14ac:dyDescent="0.15">
      <c r="B17" s="172"/>
      <c r="C17" s="782" t="s">
        <v>408</v>
      </c>
      <c r="D17" s="782"/>
      <c r="E17" s="782"/>
      <c r="F17" s="783"/>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0</v>
      </c>
      <c r="I19" s="389">
        <f t="shared" si="1"/>
        <v>0</v>
      </c>
      <c r="J19" s="389">
        <f t="shared" si="1"/>
        <v>0</v>
      </c>
      <c r="K19" s="389">
        <f t="shared" si="1"/>
        <v>0</v>
      </c>
      <c r="L19" s="389">
        <f t="shared" si="1"/>
        <v>279</v>
      </c>
      <c r="M19" s="389">
        <f t="shared" si="1"/>
        <v>61</v>
      </c>
      <c r="N19" s="389">
        <f t="shared" si="1"/>
        <v>499</v>
      </c>
      <c r="O19" s="389">
        <f t="shared" si="1"/>
        <v>0</v>
      </c>
      <c r="P19" s="389">
        <f t="shared" si="1"/>
        <v>0</v>
      </c>
      <c r="Q19" s="389">
        <f t="shared" si="1"/>
        <v>0</v>
      </c>
      <c r="R19" s="389">
        <f t="shared" si="1"/>
        <v>0</v>
      </c>
      <c r="S19" s="389">
        <f t="shared" si="1"/>
        <v>12</v>
      </c>
      <c r="T19" s="389">
        <f t="shared" si="1"/>
        <v>541</v>
      </c>
      <c r="U19" s="389">
        <f t="shared" si="1"/>
        <v>0</v>
      </c>
      <c r="V19" s="389">
        <f t="shared" si="1"/>
        <v>0.7</v>
      </c>
      <c r="W19" s="389">
        <f t="shared" si="1"/>
        <v>0</v>
      </c>
      <c r="X19" s="389">
        <f t="shared" si="1"/>
        <v>0</v>
      </c>
      <c r="Y19" s="389">
        <f t="shared" si="1"/>
        <v>0</v>
      </c>
      <c r="Z19" s="390">
        <f t="shared" si="1"/>
        <v>24</v>
      </c>
      <c r="AA19" s="391">
        <f t="shared" ref="AA19:AA25" si="2">SUM(G19:Z19)</f>
        <v>1416.7</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0</v>
      </c>
      <c r="I37" s="424">
        <f t="shared" si="8"/>
        <v>0</v>
      </c>
      <c r="J37" s="424">
        <f t="shared" si="8"/>
        <v>0</v>
      </c>
      <c r="K37" s="424">
        <f t="shared" si="8"/>
        <v>0</v>
      </c>
      <c r="L37" s="424">
        <f t="shared" si="8"/>
        <v>279</v>
      </c>
      <c r="M37" s="424">
        <f t="shared" si="8"/>
        <v>61</v>
      </c>
      <c r="N37" s="424">
        <f t="shared" si="8"/>
        <v>499</v>
      </c>
      <c r="O37" s="424">
        <f t="shared" si="8"/>
        <v>0</v>
      </c>
      <c r="P37" s="424">
        <f t="shared" si="8"/>
        <v>0</v>
      </c>
      <c r="Q37" s="424">
        <f t="shared" si="8"/>
        <v>0</v>
      </c>
      <c r="R37" s="424">
        <f t="shared" si="8"/>
        <v>0</v>
      </c>
      <c r="S37" s="424">
        <f t="shared" si="8"/>
        <v>12</v>
      </c>
      <c r="T37" s="424">
        <f t="shared" si="8"/>
        <v>541</v>
      </c>
      <c r="U37" s="424">
        <f t="shared" si="8"/>
        <v>0</v>
      </c>
      <c r="V37" s="424">
        <f t="shared" si="8"/>
        <v>0.7</v>
      </c>
      <c r="W37" s="424">
        <f t="shared" si="8"/>
        <v>0</v>
      </c>
      <c r="X37" s="424">
        <f t="shared" si="8"/>
        <v>0</v>
      </c>
      <c r="Y37" s="424">
        <f t="shared" si="8"/>
        <v>0</v>
      </c>
      <c r="Z37" s="425">
        <f t="shared" si="8"/>
        <v>24</v>
      </c>
      <c r="AA37" s="426">
        <f t="shared" si="4"/>
        <v>1416.7</v>
      </c>
    </row>
    <row r="38" spans="2:27" ht="24" customHeight="1" x14ac:dyDescent="0.15">
      <c r="B38" s="170"/>
      <c r="C38" s="776"/>
      <c r="D38" s="227"/>
      <c r="E38" s="225" t="s">
        <v>319</v>
      </c>
      <c r="F38" s="443"/>
      <c r="G38" s="415">
        <f t="shared" ref="G38:Z38" si="9">SUM(G39:G41)</f>
        <v>0</v>
      </c>
      <c r="H38" s="415">
        <f t="shared" si="9"/>
        <v>0</v>
      </c>
      <c r="I38" s="415">
        <f t="shared" si="9"/>
        <v>0</v>
      </c>
      <c r="J38" s="415">
        <f t="shared" si="9"/>
        <v>0</v>
      </c>
      <c r="K38" s="415">
        <f t="shared" si="9"/>
        <v>0</v>
      </c>
      <c r="L38" s="415">
        <f t="shared" si="9"/>
        <v>279</v>
      </c>
      <c r="M38" s="415">
        <f t="shared" si="9"/>
        <v>61</v>
      </c>
      <c r="N38" s="415">
        <f t="shared" si="9"/>
        <v>499</v>
      </c>
      <c r="O38" s="415">
        <f t="shared" si="9"/>
        <v>0</v>
      </c>
      <c r="P38" s="415">
        <f t="shared" si="9"/>
        <v>0</v>
      </c>
      <c r="Q38" s="415">
        <f t="shared" si="9"/>
        <v>0</v>
      </c>
      <c r="R38" s="415">
        <f t="shared" si="9"/>
        <v>0</v>
      </c>
      <c r="S38" s="415">
        <f t="shared" si="9"/>
        <v>12</v>
      </c>
      <c r="T38" s="415">
        <f t="shared" si="9"/>
        <v>541</v>
      </c>
      <c r="U38" s="415">
        <f t="shared" si="9"/>
        <v>0</v>
      </c>
      <c r="V38" s="415">
        <f t="shared" si="9"/>
        <v>0.7</v>
      </c>
      <c r="W38" s="415">
        <f t="shared" si="9"/>
        <v>0</v>
      </c>
      <c r="X38" s="415">
        <f t="shared" si="9"/>
        <v>0</v>
      </c>
      <c r="Y38" s="415">
        <f t="shared" si="9"/>
        <v>0</v>
      </c>
      <c r="Z38" s="416">
        <f t="shared" si="9"/>
        <v>24</v>
      </c>
      <c r="AA38" s="417">
        <f t="shared" si="4"/>
        <v>1416.7</v>
      </c>
    </row>
    <row r="39" spans="2:27" ht="24" customHeight="1" x14ac:dyDescent="0.15">
      <c r="B39" s="170"/>
      <c r="C39" s="776"/>
      <c r="D39" s="228"/>
      <c r="E39" s="223"/>
      <c r="F39" s="221" t="s">
        <v>233</v>
      </c>
      <c r="G39" s="418">
        <f>+ｱ.燃え殻!$Z$28</f>
        <v>0</v>
      </c>
      <c r="H39" s="418">
        <f>+ｲ.汚泥!$Z$28</f>
        <v>0</v>
      </c>
      <c r="I39" s="418">
        <f>+ｳ.廃油!$Z$28</f>
        <v>0</v>
      </c>
      <c r="J39" s="418">
        <f>+ｴ.廃酸!$Z$28</f>
        <v>0</v>
      </c>
      <c r="K39" s="418">
        <f>+ｵ.廃ｱﾙｶﾘ!$Z$28</f>
        <v>0</v>
      </c>
      <c r="L39" s="418">
        <f>+ｶ.廃ﾌﾟﾗ類!$Z$28</f>
        <v>179</v>
      </c>
      <c r="M39" s="418">
        <f>+ｷ.紙くず!$Z$28</f>
        <v>61</v>
      </c>
      <c r="N39" s="418">
        <f>+ｸ.木くず!$Z$28</f>
        <v>490</v>
      </c>
      <c r="O39" s="418">
        <f>+ｹ.繊維くず!$Z$28</f>
        <v>0</v>
      </c>
      <c r="P39" s="418">
        <f>+ｺ.動植物性残さ!$Z$28</f>
        <v>0</v>
      </c>
      <c r="Q39" s="418">
        <f>+ｻ.動物系固形不要物!$Z$28</f>
        <v>0</v>
      </c>
      <c r="R39" s="418">
        <f>+ｼ.ｺﾞﾑくず!$Z$28</f>
        <v>0</v>
      </c>
      <c r="S39" s="418">
        <f>+ｽ.金属くず!$Z$28</f>
        <v>12</v>
      </c>
      <c r="T39" s="418">
        <f>+ｾ.ｶﾞﾗｽ･ｺﾝｸﾘ･陶磁器くず!$Z$28</f>
        <v>405</v>
      </c>
      <c r="U39" s="418">
        <f>+ｿ.鉱さい!$Z$28</f>
        <v>0</v>
      </c>
      <c r="V39" s="418">
        <f>+ﾀ.がれき類!$Z$28</f>
        <v>0.4</v>
      </c>
      <c r="W39" s="418">
        <f>+ﾁ.動物のふん尿!$Z$28</f>
        <v>0</v>
      </c>
      <c r="X39" s="418">
        <f>+ﾂ.動物の死体!$Z$28</f>
        <v>0</v>
      </c>
      <c r="Y39" s="418">
        <f>+ﾃ.ばいじん!$Z$28</f>
        <v>0</v>
      </c>
      <c r="Z39" s="419">
        <f>+ﾄ.混合廃棄物その他!$Z$28</f>
        <v>0</v>
      </c>
      <c r="AA39" s="420">
        <f t="shared" si="4"/>
        <v>1147.4000000000001</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100</v>
      </c>
      <c r="M40" s="418">
        <f>+ｷ.紙くず!$Z$29</f>
        <v>0</v>
      </c>
      <c r="N40" s="418">
        <f>+ｸ.木くず!$Z$29</f>
        <v>9</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136</v>
      </c>
      <c r="U40" s="418">
        <f>+ｿ.鉱さい!$Z$29</f>
        <v>0</v>
      </c>
      <c r="V40" s="418">
        <f>+ﾀ.がれき類!$Z$29</f>
        <v>0.3</v>
      </c>
      <c r="W40" s="418">
        <f>+ﾁ.動物のふん尿!$Z$29</f>
        <v>0</v>
      </c>
      <c r="X40" s="418">
        <f>+ﾂ.動物の死体!$Z$29</f>
        <v>0</v>
      </c>
      <c r="Y40" s="418">
        <f>+ﾃ.ばいじん!$Z$29</f>
        <v>0</v>
      </c>
      <c r="Z40" s="419">
        <f>+ﾄ.混合廃棄物その他!$Z$29</f>
        <v>24</v>
      </c>
      <c r="AA40" s="420">
        <f t="shared" si="4"/>
        <v>269.3</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0</v>
      </c>
      <c r="I43" s="427">
        <f>+ｳ.廃油!$AK$27</f>
        <v>0</v>
      </c>
      <c r="J43" s="427">
        <f>+ｴ.廃酸!$AK$27</f>
        <v>0</v>
      </c>
      <c r="K43" s="427">
        <f>+ｵ.廃ｱﾙｶﾘ!$AK$27</f>
        <v>0</v>
      </c>
      <c r="L43" s="427">
        <f>+ｶ.廃ﾌﾟﾗ類!$AK$27</f>
        <v>279</v>
      </c>
      <c r="M43" s="427">
        <f>+ｷ.紙くず!$AK$27</f>
        <v>61</v>
      </c>
      <c r="N43" s="427">
        <f>+ｸ.木くず!$AK$27</f>
        <v>499</v>
      </c>
      <c r="O43" s="427">
        <f>+ｹ.繊維くず!$AK$27</f>
        <v>0</v>
      </c>
      <c r="P43" s="427">
        <f>+ｺ.動植物性残さ!$AK$27</f>
        <v>0</v>
      </c>
      <c r="Q43" s="427">
        <f>+ｻ.動物系固形不要物!$AK$27</f>
        <v>0</v>
      </c>
      <c r="R43" s="427">
        <f>+ｼ.ｺﾞﾑくず!$AK$27</f>
        <v>0</v>
      </c>
      <c r="S43" s="427">
        <f>+ｽ.金属くず!$AK$27</f>
        <v>12</v>
      </c>
      <c r="T43" s="427">
        <f>+ｾ.ｶﾞﾗｽ･ｺﾝｸﾘ･陶磁器くず!$AK$27</f>
        <v>541</v>
      </c>
      <c r="U43" s="427">
        <f>+ｿ.鉱さい!$AK$27</f>
        <v>0</v>
      </c>
      <c r="V43" s="427">
        <f>+ﾀ.がれき類!$AK$27</f>
        <v>0.7</v>
      </c>
      <c r="W43" s="427">
        <f>+ﾁ.動物のふん尿!$AK$27</f>
        <v>0</v>
      </c>
      <c r="X43" s="427">
        <f>+ﾂ.動物の死体!$AK$27</f>
        <v>0</v>
      </c>
      <c r="Y43" s="427">
        <f>+ﾃ.ばいじん!$AK$27</f>
        <v>0</v>
      </c>
      <c r="Z43" s="428">
        <f>+ﾄ.混合廃棄物その他!$AK$27</f>
        <v>24</v>
      </c>
      <c r="AA43" s="429">
        <f t="shared" si="4"/>
        <v>1416.7</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206</v>
      </c>
      <c r="M44" s="430">
        <f>+ｷ.紙くず!$AK$30</f>
        <v>43</v>
      </c>
      <c r="N44" s="430">
        <f>+ｸ.木くず!$AK$30</f>
        <v>446</v>
      </c>
      <c r="O44" s="430">
        <f>+ｹ.繊維くず!$AK$30</f>
        <v>0</v>
      </c>
      <c r="P44" s="430">
        <f>+ｺ.動植物性残さ!$AK$30</f>
        <v>0</v>
      </c>
      <c r="Q44" s="430">
        <f>+ｻ.動物系固形不要物!$AK$30</f>
        <v>0</v>
      </c>
      <c r="R44" s="430">
        <f>+ｼ.ｺﾞﾑくず!$AK$30</f>
        <v>0</v>
      </c>
      <c r="S44" s="430">
        <f>+ｽ.金属くず!$AK$30</f>
        <v>9</v>
      </c>
      <c r="T44" s="430">
        <f>+ｾ.ｶﾞﾗｽ･ｺﾝｸﾘ･陶磁器くず!$AK$30</f>
        <v>160</v>
      </c>
      <c r="U44" s="430">
        <f>+ｿ.鉱さい!$AK$30</f>
        <v>0</v>
      </c>
      <c r="V44" s="430">
        <f>+ﾀ.がれき類!$AK$30</f>
        <v>0.2</v>
      </c>
      <c r="W44" s="430">
        <f>+ﾁ.動物のふん尿!$AK$30</f>
        <v>0</v>
      </c>
      <c r="X44" s="430">
        <f>+ﾂ.動物の死体!$AK$30</f>
        <v>0</v>
      </c>
      <c r="Y44" s="430">
        <f>+ﾃ.ばいじん!$AK$30</f>
        <v>0</v>
      </c>
      <c r="Z44" s="431">
        <f>+ﾄ.混合廃棄物その他!$AK$30</f>
        <v>3</v>
      </c>
      <c r="AA44" s="432">
        <f t="shared" si="4"/>
        <v>867.2</v>
      </c>
    </row>
    <row r="45" spans="2:27" ht="24" customHeight="1" x14ac:dyDescent="0.15">
      <c r="B45" s="170"/>
      <c r="C45" s="177"/>
      <c r="D45" s="442" t="s">
        <v>190</v>
      </c>
      <c r="E45" s="805" t="s">
        <v>237</v>
      </c>
      <c r="F45" s="806"/>
      <c r="G45" s="433">
        <f>+ｱ.燃え殻!$AR$24</f>
        <v>0</v>
      </c>
      <c r="H45" s="433">
        <f>+ｲ.汚泥!$AR$24</f>
        <v>0</v>
      </c>
      <c r="I45" s="433">
        <f>+ｳ.廃油!$AR$24</f>
        <v>0</v>
      </c>
      <c r="J45" s="433">
        <f>+ｴ.廃酸!$AR$24</f>
        <v>0</v>
      </c>
      <c r="K45" s="433">
        <f>+ｵ.廃ｱﾙｶﾘ!$AR$24</f>
        <v>0</v>
      </c>
      <c r="L45" s="433">
        <f>+ｶ.廃ﾌﾟﾗ類!$AR$24</f>
        <v>179</v>
      </c>
      <c r="M45" s="433">
        <f>+ｷ.紙くず!$AR$24</f>
        <v>61</v>
      </c>
      <c r="N45" s="433">
        <f>+ｸ.木くず!$AR$24</f>
        <v>490</v>
      </c>
      <c r="O45" s="433">
        <f>+ｹ.繊維くず!$AR$24</f>
        <v>0</v>
      </c>
      <c r="P45" s="433">
        <f>+ｺ.動植物性残さ!$AR$24</f>
        <v>0</v>
      </c>
      <c r="Q45" s="433">
        <f>+ｻ.動物系固形不要物!$AR$24</f>
        <v>0</v>
      </c>
      <c r="R45" s="433">
        <f>+ｼ.ｺﾞﾑくず!$AR$24</f>
        <v>0</v>
      </c>
      <c r="S45" s="433">
        <f>+ｽ.金属くず!$AR$24</f>
        <v>12</v>
      </c>
      <c r="T45" s="433">
        <f>+ｾ.ｶﾞﾗｽ･ｺﾝｸﾘ･陶磁器くず!$AR$24</f>
        <v>405</v>
      </c>
      <c r="U45" s="433">
        <f>+ｿ.鉱さい!$AR$24</f>
        <v>0</v>
      </c>
      <c r="V45" s="433">
        <f>+ﾀ.がれき類!$AR$24</f>
        <v>0.4</v>
      </c>
      <c r="W45" s="433">
        <f>+ﾁ.動物のふん尿!$AR$24</f>
        <v>0</v>
      </c>
      <c r="X45" s="433">
        <f>+ﾂ.動物の死体!$AR$24</f>
        <v>0</v>
      </c>
      <c r="Y45" s="433">
        <f>+ﾃ.ばいじん!$AR$24</f>
        <v>0</v>
      </c>
      <c r="Z45" s="434">
        <f>+ﾄ.混合廃棄物その他!$AR$24</f>
        <v>0</v>
      </c>
      <c r="AA45" s="435">
        <f t="shared" si="4"/>
        <v>1147.4000000000001</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0</v>
      </c>
      <c r="J55" s="480">
        <f t="shared" si="10"/>
        <v>0</v>
      </c>
      <c r="K55" s="480">
        <f t="shared" si="10"/>
        <v>0</v>
      </c>
      <c r="L55" s="480">
        <f t="shared" si="10"/>
        <v>557.9</v>
      </c>
      <c r="M55" s="480">
        <f t="shared" si="10"/>
        <v>121.1</v>
      </c>
      <c r="N55" s="480">
        <f t="shared" si="10"/>
        <v>997.4</v>
      </c>
      <c r="O55" s="480">
        <f t="shared" si="10"/>
        <v>0</v>
      </c>
      <c r="P55" s="480">
        <f t="shared" si="10"/>
        <v>0</v>
      </c>
      <c r="Q55" s="480">
        <f t="shared" si="10"/>
        <v>0</v>
      </c>
      <c r="R55" s="480">
        <f t="shared" si="10"/>
        <v>0</v>
      </c>
      <c r="S55" s="480">
        <f t="shared" si="10"/>
        <v>23.6</v>
      </c>
      <c r="T55" s="480">
        <f t="shared" si="10"/>
        <v>1081.4000000000001</v>
      </c>
      <c r="U55" s="480">
        <f t="shared" si="10"/>
        <v>0</v>
      </c>
      <c r="V55" s="480">
        <f t="shared" si="10"/>
        <v>1.2999999999999998</v>
      </c>
      <c r="W55" s="480">
        <f t="shared" si="10"/>
        <v>0</v>
      </c>
      <c r="X55" s="480">
        <f t="shared" si="10"/>
        <v>0</v>
      </c>
      <c r="Y55" s="480">
        <f t="shared" si="10"/>
        <v>0</v>
      </c>
      <c r="Z55" s="480">
        <f t="shared" si="10"/>
        <v>47.8</v>
      </c>
      <c r="AA55" s="481">
        <f>+AA9+AA19+AA20</f>
        <v>2830.5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6692913385826772" right="0.62992125984251968" top="0.55118110236220474" bottom="0.55118110236220474" header="0" footer="0.51181102362204722"/>
  <pageSetup paperSize="9" scale="50" orientation="landscape"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V49" sqref="V49"/>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6 年 5 月 23 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東京都杉並区宮前1-15-13</v>
      </c>
      <c r="M16" s="851"/>
      <c r="N16" s="851"/>
      <c r="O16" s="851"/>
      <c r="P16" s="851"/>
      <c r="Q16" s="851"/>
      <c r="R16" s="851"/>
      <c r="S16" s="851"/>
      <c r="T16" s="851"/>
      <c r="U16" s="282"/>
    </row>
    <row r="17" spans="1:21" ht="26.25" customHeight="1" x14ac:dyDescent="0.15">
      <c r="C17" s="86"/>
      <c r="I17" s="25"/>
      <c r="J17" s="25" t="s">
        <v>7</v>
      </c>
      <c r="K17" s="25"/>
      <c r="L17" s="851" t="str">
        <f>+表紙!L41</f>
        <v>株式会社ホーク・ワン　代表取締役　大島健人</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03-5336-6893</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株式会社ホーク・ワン　横浜駅前支店</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7027</v>
      </c>
      <c r="Q25" s="823"/>
      <c r="R25" s="823"/>
      <c r="S25" s="823"/>
      <c r="T25" s="823"/>
      <c r="U25" s="824"/>
    </row>
    <row r="26" spans="1:21" ht="26.25" customHeight="1" x14ac:dyDescent="0.15">
      <c r="C26" s="570" t="s">
        <v>11</v>
      </c>
      <c r="D26" s="571"/>
      <c r="E26" s="572"/>
      <c r="F26" s="838" t="str">
        <f>+表紙!F50</f>
        <v>神奈川県横浜市西区平沼1-12-1　１F</v>
      </c>
      <c r="G26" s="839"/>
      <c r="H26" s="839"/>
      <c r="I26" s="839"/>
      <c r="J26" s="839"/>
      <c r="K26" s="839"/>
      <c r="L26" s="839"/>
      <c r="M26" s="839"/>
      <c r="N26" s="341" t="s">
        <v>172</v>
      </c>
      <c r="O26"/>
      <c r="P26"/>
      <c r="Q26" s="833" t="str">
        <f>IF(+表紙!Q50="","",+表紙!Q50)</f>
        <v>03-5336-6893</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2819</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13名</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7</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1413.8</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分別することにより排出量を明確にし無駄をなくすよう心掛け排出量の制御を図っている。</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7</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1416.7</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今後、現場が増えていく中で、どのように産業廃棄物の排出量を抑制していけばよいかについて話し合う。</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産業廃棄物の種類ごとに仕分けしている</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現状と同様、産業廃棄物種類ごとの仕分けの取り組みを続行</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1413.8</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f>+表紙!K209</f>
        <v>864.60000000000014</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1145</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新規取引時、優良認定処分業者の確認及び優良認定処分業者及び再生利用業者への委託促進</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1416.7</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867.2</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1147.4000000000001</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優良認定処分業者及び再生利用業者選定</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V49" sqref="V49"/>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6692913385826772" right="0.62992125984251968" top="0.55118110236220474" bottom="0.55118110236220474" header="0" footer="0.51181102362204722"/>
  <pageSetup paperSize="9" scale="9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BI76"/>
  <sheetViews>
    <sheetView showGridLines="0" zoomScaleNormal="10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BI76"/>
  <sheetViews>
    <sheetView showGridLines="0"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rintOptions horizontalCentered="1"/>
  <pageMargins left="0.6692913385826772" right="0.62992125984251968" top="0.55118110236220474" bottom="0.55118110236220474" header="0" footer="0.51181102362204722"/>
  <pageSetup paperSize="9" scale="9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3"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279</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278.89999999999998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179</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279</v>
      </c>
      <c r="P27" s="700"/>
      <c r="Q27" s="700"/>
      <c r="R27" s="700"/>
      <c r="S27" s="49" t="s">
        <v>38</v>
      </c>
      <c r="T27" s="70"/>
      <c r="U27" s="70"/>
      <c r="X27" s="68" t="s">
        <v>39</v>
      </c>
      <c r="Y27" s="71"/>
      <c r="AG27" s="58"/>
      <c r="AH27" s="58"/>
      <c r="AI27" s="58"/>
      <c r="AJ27" s="58"/>
      <c r="AK27" s="742">
        <f>+AG18+O27</f>
        <v>279</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179</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278.89999999999998</v>
      </c>
      <c r="G29" s="712"/>
      <c r="H29" s="214" t="s">
        <v>198</v>
      </c>
      <c r="L29" s="709"/>
      <c r="O29" s="61"/>
      <c r="P29" s="148"/>
      <c r="Q29" s="56" t="s">
        <v>183</v>
      </c>
      <c r="R29" s="676" t="s">
        <v>33</v>
      </c>
      <c r="S29" s="692"/>
      <c r="T29" s="692"/>
      <c r="U29" s="693"/>
      <c r="V29" s="53"/>
      <c r="W29" s="72"/>
      <c r="X29" s="697" t="s">
        <v>315</v>
      </c>
      <c r="Y29" s="698"/>
      <c r="Z29" s="690">
        <v>100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205.6</v>
      </c>
      <c r="G30" s="712"/>
      <c r="H30" s="214" t="s">
        <v>198</v>
      </c>
      <c r="L30" s="709"/>
      <c r="O30" s="61"/>
      <c r="Q30" s="699">
        <f>+ROUND(Z28,1)+ROUND(Z29,1)+ROUND(Z30,1)</f>
        <v>279</v>
      </c>
      <c r="R30" s="700"/>
      <c r="S30" s="700"/>
      <c r="T30" s="700"/>
      <c r="U30" s="49" t="s">
        <v>16</v>
      </c>
      <c r="X30" s="697" t="s">
        <v>186</v>
      </c>
      <c r="Y30" s="698"/>
      <c r="Z30" s="690"/>
      <c r="AA30" s="691"/>
      <c r="AB30" s="691"/>
      <c r="AC30" s="691"/>
      <c r="AD30" s="691"/>
      <c r="AE30" s="49" t="s">
        <v>13</v>
      </c>
      <c r="AK30" s="651">
        <v>206</v>
      </c>
      <c r="AL30" s="652"/>
      <c r="AM30" s="652"/>
      <c r="AN30" s="652"/>
      <c r="AO30" s="57" t="s">
        <v>13</v>
      </c>
      <c r="AR30" s="758"/>
      <c r="AS30" s="755"/>
      <c r="AT30" s="755"/>
      <c r="AU30" s="756"/>
    </row>
    <row r="31" spans="2:48" ht="27" customHeight="1" thickTop="1" thickBot="1" x14ac:dyDescent="0.2">
      <c r="B31" s="725" t="s">
        <v>375</v>
      </c>
      <c r="C31" s="676"/>
      <c r="D31" s="676"/>
      <c r="E31" s="677"/>
      <c r="F31" s="711">
        <v>178.4</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9"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61</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60.1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61</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61</v>
      </c>
      <c r="P27" s="700"/>
      <c r="Q27" s="700"/>
      <c r="R27" s="700"/>
      <c r="S27" s="49" t="s">
        <v>38</v>
      </c>
      <c r="T27" s="70"/>
      <c r="U27" s="70"/>
      <c r="X27" s="68" t="s">
        <v>39</v>
      </c>
      <c r="Y27" s="71"/>
      <c r="AG27" s="58"/>
      <c r="AH27" s="58"/>
      <c r="AI27" s="58"/>
      <c r="AJ27" s="58"/>
      <c r="AK27" s="742">
        <f>+AG18+O27</f>
        <v>61</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61</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60.1</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42.9</v>
      </c>
      <c r="G30" s="712"/>
      <c r="H30" s="214" t="s">
        <v>198</v>
      </c>
      <c r="L30" s="709"/>
      <c r="O30" s="61"/>
      <c r="Q30" s="699">
        <f>+ROUND(Z28,1)+ROUND(Z29,1)+ROUND(Z30,1)</f>
        <v>61</v>
      </c>
      <c r="R30" s="700"/>
      <c r="S30" s="700"/>
      <c r="T30" s="700"/>
      <c r="U30" s="49" t="s">
        <v>16</v>
      </c>
      <c r="X30" s="697" t="s">
        <v>186</v>
      </c>
      <c r="Y30" s="698"/>
      <c r="Z30" s="690"/>
      <c r="AA30" s="691"/>
      <c r="AB30" s="691"/>
      <c r="AC30" s="691"/>
      <c r="AD30" s="691"/>
      <c r="AE30" s="49" t="s">
        <v>13</v>
      </c>
      <c r="AK30" s="651">
        <v>43</v>
      </c>
      <c r="AL30" s="652"/>
      <c r="AM30" s="652"/>
      <c r="AN30" s="652"/>
      <c r="AO30" s="57" t="s">
        <v>13</v>
      </c>
      <c r="AR30" s="758"/>
      <c r="AS30" s="755"/>
      <c r="AT30" s="755"/>
      <c r="AU30" s="756"/>
    </row>
    <row r="31" spans="2:48" ht="27" customHeight="1" thickTop="1" thickBot="1" x14ac:dyDescent="0.2">
      <c r="B31" s="725" t="s">
        <v>375</v>
      </c>
      <c r="C31" s="676"/>
      <c r="D31" s="676"/>
      <c r="E31" s="677"/>
      <c r="F31" s="711">
        <v>60.1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6" workbookViewId="0">
      <selection activeCell="V49" sqref="V4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株式会社ホーク・ワン　横浜駅前支店</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499</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498.4</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490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499</v>
      </c>
      <c r="P27" s="700"/>
      <c r="Q27" s="700"/>
      <c r="R27" s="700"/>
      <c r="S27" s="49" t="s">
        <v>38</v>
      </c>
      <c r="T27" s="70"/>
      <c r="U27" s="70"/>
      <c r="X27" s="68" t="s">
        <v>39</v>
      </c>
      <c r="Y27" s="71"/>
      <c r="AG27" s="58"/>
      <c r="AH27" s="58"/>
      <c r="AI27" s="58"/>
      <c r="AJ27" s="58"/>
      <c r="AK27" s="742">
        <f>+AG18+O27</f>
        <v>499</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490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498.4</v>
      </c>
      <c r="G29" s="712"/>
      <c r="H29" s="214" t="s">
        <v>198</v>
      </c>
      <c r="L29" s="709"/>
      <c r="O29" s="61"/>
      <c r="P29" s="148"/>
      <c r="Q29" s="56" t="s">
        <v>183</v>
      </c>
      <c r="R29" s="676" t="s">
        <v>33</v>
      </c>
      <c r="S29" s="692"/>
      <c r="T29" s="692"/>
      <c r="U29" s="693"/>
      <c r="V29" s="53"/>
      <c r="W29" s="72"/>
      <c r="X29" s="697" t="s">
        <v>315</v>
      </c>
      <c r="Y29" s="698"/>
      <c r="Z29" s="690">
        <v>9</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445.1</v>
      </c>
      <c r="G30" s="712"/>
      <c r="H30" s="214" t="s">
        <v>198</v>
      </c>
      <c r="L30" s="709"/>
      <c r="O30" s="61"/>
      <c r="Q30" s="699">
        <f>+ROUND(Z28,1)+ROUND(Z29,1)+ROUND(Z30,1)</f>
        <v>499</v>
      </c>
      <c r="R30" s="700"/>
      <c r="S30" s="700"/>
      <c r="T30" s="700"/>
      <c r="U30" s="49" t="s">
        <v>16</v>
      </c>
      <c r="X30" s="697" t="s">
        <v>186</v>
      </c>
      <c r="Y30" s="698"/>
      <c r="Z30" s="690"/>
      <c r="AA30" s="691"/>
      <c r="AB30" s="691"/>
      <c r="AC30" s="691"/>
      <c r="AD30" s="691"/>
      <c r="AE30" s="49" t="s">
        <v>13</v>
      </c>
      <c r="AK30" s="651">
        <v>446</v>
      </c>
      <c r="AL30" s="652"/>
      <c r="AM30" s="652"/>
      <c r="AN30" s="652"/>
      <c r="AO30" s="57" t="s">
        <v>13</v>
      </c>
      <c r="AR30" s="758"/>
      <c r="AS30" s="755"/>
      <c r="AT30" s="755"/>
      <c r="AU30" s="756"/>
    </row>
    <row r="31" spans="2:48" ht="27" customHeight="1" thickTop="1" thickBot="1" x14ac:dyDescent="0.2">
      <c r="B31" s="725" t="s">
        <v>375</v>
      </c>
      <c r="C31" s="676"/>
      <c r="D31" s="676"/>
      <c r="E31" s="677"/>
      <c r="F31" s="711">
        <v>489.7</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rintOptions horizontalCentered="1"/>
  <pageMargins left="0.6692913385826772" right="0.62992125984251968" top="0.55118110236220474" bottom="0.55118110236220474" header="0" footer="0.51181102362204722"/>
  <pageSetup paperSize="9" scale="70"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2024-09-09T03:42:15Z</dcterms:modified>
</cp:coreProperties>
</file>