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<sst xmlns="http://schemas.openxmlformats.org/spreadsheetml/2006/main" count="3179" uniqueCount="461">
  <si>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</si>
  <si>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</si>
  <si>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</si>
  <si>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</si>
  <si>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</si>
  <si>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</si>
  <si>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</si>
  <si>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</si>
  <si>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</si>
  <si>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</si>
  <si>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</si>
  <si>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</si>
  <si>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</si>
  <si>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</si>
  <si>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</si>
  <si>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</si>
  <si>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</si>
  <si>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</si>
  <si>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</si>
  <si>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</si>
  <si>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</si>
  <si>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</si>
  <si>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</si>
  <si>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</si>
  <si>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</si>
  <si>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</si>
  <si>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</si>
  <si>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</si>
  <si>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</si>
  <si>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</si>
  <si>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</si>
  <si>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</si>
  <si>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</si>
  <si>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</si>
  <si>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</si>
  <si>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</si>
  <si>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</si>
  <si>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</si>
  <si>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</si>
  <si>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</si>
  <si>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</si>
  <si>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</si>
  <si>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</si>
  <si>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</si>
  <si>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</si>
  <si>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</si>
  <si>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</si>
  <si>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</si>
  <si>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</si>
  <si>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</si>
  <si>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</si>
  <si>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</si>
  <si>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</si>
  <si>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</si>
  <si>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</si>
  <si>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</si>
  <si>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</si>
  <si>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</si>
  <si>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</si>
  <si>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</si>
  <si>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</si>
  <si>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</si>
  <si>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</si>
  <si>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</si>
  <si>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</si>
  <si>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</si>
  <si>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</si>
  <si>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</si>
  <si>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</si>
  <si>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</si>
  <si>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</si>
  <si>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</si>
  <si>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</si>
  <si>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</si>
  <si>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</si>
  <si>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</si>
  <si>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</si>
  <si>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</si>
  <si>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</si>
  <si>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</si>
  <si>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</si>
  <si>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</si>
  <si>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</si>
  <si>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</si>
  <si>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</si>
  <si>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</si>
  <si>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</si>
  <si>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</si>
  <si>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</si>
  <si>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</si>
  <si>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</si>
  <si>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</si>
  <si>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</si>
  <si>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</si>
  <si>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</si>
  <si>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</si>
  <si>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</si>
  <si>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</si>
  <si>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</si>
  <si>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</si>
  <si>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</si>
  <si>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</si>
  <si>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</si>
  <si>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</si>
  <si>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</si>
  <si>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</si>
  <si>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</si>
  <si>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</si>
  <si>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</si>
  <si>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</si>
  <si>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</si>
  <si>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</si>
  <si>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</si>
  <si>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</si>
  <si>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</si>
  <si>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</si>
  <si>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</si>
  <si>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</si>
  <si>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</si>
  <si>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</si>
  <si>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</si>
  <si>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</si>
  <si>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</si>
  <si>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</si>
  <si>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</si>
  <si>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</si>
  <si>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</si>
  <si>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</si>
  <si>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</si>
  <si>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</si>
  <si>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</si>
  <si>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</si>
  <si>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</si>
  <si>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</si>
  <si>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</si>
  <si>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</si>
  <si>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</si>
  <si>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</si>
  <si>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</si>
  <si>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</si>
  <si>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</si>
  <si>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</si>
  <si>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</si>
  <si>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</si>
  <si>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</si>
  <si>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</si>
  <si>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</si>
  <si>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</si>
  <si>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</si>
  <si>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</si>
  <si>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</si>
  <si>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</si>
  <si>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</si>
  <si>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</si>
  <si>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</si>
  <si>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</si>
  <si>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</si>
  <si>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</si>
  <si>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</si>
  <si>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</si>
  <si>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</si>
  <si>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</si>
  <si>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</si>
  <si>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</si>
  <si>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</si>
  <si>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</si>
  <si>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</si>
  <si>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</si>
  <si>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</si>
  <si>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</si>
  <si>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</si>
  <si>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</si>
  <si>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</si>
  <si>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</si>
  <si>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</si>
  <si>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</si>
  <si>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</si>
  <si>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</si>
  <si>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</si>
  <si>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</si>
  <si>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</si>
  <si>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</si>
  <si>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</si>
  <si>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</si>
  <si>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</si>
  <si>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</si>
  <si>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</si>
  <si>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</si>
  <si>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</si>
  <si>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</si>
  <si>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</si>
  <si>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</si>
  <si>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</si>
  <si>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</si>
  <si>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</si>
  <si>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</si>
  <si>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</si>
  <si>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</si>
  <si>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</si>
  <si>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</si>
  <si>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</si>
  <si>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</si>
  <si>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</si>
  <si>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</si>
  <si>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</si>
  <si>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</si>
  <si>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</si>
  <si>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</si>
  <si>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</si>
  <si>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</si>
  <si>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</si>
  <si>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</si>
  <si>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</si>
  <si>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</si>
  <si>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</si>
  <si>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</si>
  <si>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</si>
  <si>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</si>
  <si>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</si>
  <si>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</si>
  <si>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</si>
  <si>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</si>
  <si>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</si>
  <si>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</si>
  <si>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</si>
  <si>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</si>
  <si>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</si>
  <si>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</si>
  <si>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</si>
  <si>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</si>
  <si>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</si>
  <si>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</si>
  <si>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</si>
  <si>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</si>
  <si>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</si>
  <si>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</si>
  <si>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</si>
  <si>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</si>
  <si>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</si>
  <si>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</si>
  <si>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</si>
  <si>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</si>
  <si>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</si>
  <si>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</si>
  <si>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</si>
  <si>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</si>
  <si>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</si>
  <si>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</si>
  <si>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</si>
  <si>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</si>
  <si>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</si>
  <si>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</si>
  <si>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</si>
  <si>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</si>
  <si>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</si>
  <si>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</si>
  <si>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</si>
  <si>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</si>
  <si>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</si>
  <si>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</si>
  <si>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</si>
  <si>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</si>
  <si>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</si>
  <si>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</si>
  <si>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</si>
  <si>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</si>
  <si>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</si>
  <si>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</si>
  <si>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</si>
  <si>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</si>
  <si>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</si>
  <si>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</si>
  <si>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</si>
  <si>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</si>
  <si>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</si>
  <si>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</si>
  <si>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</si>
  <si>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</si>
  <si>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</si>
  <si>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</si>
  <si>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</si>
  <si>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</si>
  <si>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</si>
  <si>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</si>
  <si>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</si>
  <si>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</si>
  <si>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</si>
  <si>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</si>
  <si>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</si>
  <si>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</si>
  <si>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</si>
  <si>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</si>
  <si>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</si>
  <si>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</si>
  <si>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</si>
  <si>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</si>
  <si>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</si>
  <si>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</si>
  <si>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</si>
  <si>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</si>
  <si>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</si>
  <si>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</si>
  <si>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</si>
  <si>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</si>
  <si>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</si>
  <si>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</si>
  <si>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</si>
  <si>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</si>
  <si>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</si>
  <si>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</si>
  <si>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</si>
  <si>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</si>
  <si>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</si>
  <si>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</si>
  <si>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</si>
  <si>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</si>
  <si>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</si>
  <si>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</si>
  <si>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</si>
  <si>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</si>
  <si>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</si>
  <si>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</si>
  <si>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</si>
  <si>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</si>
  <si>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</si>
  <si>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</si>
  <si>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</si>
  <si>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</si>
  <si>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</si>
  <si>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</si>
  <si>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</si>
  <si>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</si>
  <si>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</si>
  <si>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</si>
  <si>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</si>
  <si>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</si>
  <si>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</si>
  <si>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</si>
  <si>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</si>
  <si>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</si>
  <si>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</si>
  <si>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</si>
  <si>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</si>
  <si>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</si>
  <si>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</si>
  <si>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</si>
  <si>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</si>
  <si>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</si>
  <si>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</si>
  <si>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</si>
  <si>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</si>
  <si>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</si>
  <si>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</si>
  <si>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</si>
  <si>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</si>
  <si>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</si>
  <si>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</si>
  <si>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</si>
  <si>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</si>
  <si>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</si>
  <si>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</si>
  <si>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</si>
  <si>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</si>
  <si>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</si>
  <si>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</si>
  <si>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</si>
  <si>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</si>
  <si>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</si>
  <si>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</si>
  <si>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</si>
  <si>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</si>
  <si>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</si>
  <si>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</si>
  <si>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</si>
  <si>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</si>
  <si>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</si>
  <si>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</si>
  <si>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</si>
  <si>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</si>
  <si>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</si>
  <si>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</si>
  <si>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</si>
  <si>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</si>
  <si>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</si>
  <si>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</si>
  <si>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</si>
  <si>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</si>
  <si>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</si>
  <si>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</si>
  <si>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</si>
  <si>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</si>
  <si>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</si>
  <si>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</si>
  <si>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</si>
  <si>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</si>
  <si>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</si>
  <si>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</si>
  <si>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</si>
  <si>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</si>
  <si>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</si>
  <si>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</si>
  <si>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</si>
  <si>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</si>
  <si>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</si>
  <si>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</si>
  <si>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</si>
  <si>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</si>
  <si>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</si>
  <si>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</si>
  <si>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</si>
  <si>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</si>
  <si>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</si>
  <si>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</si>
  <si>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</si>
  <si>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</si>
  <si>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</si>
  <si>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</si>
  <si>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</si>
  <si>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</si>
  <si>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</si>
  <si>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</si>
  <si>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</si>
  <si>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</si>
  <si>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</si>
  <si>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</si>
  <si>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</si>
  <si>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</si>
  <si>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</si>
  <si>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</si>
  <si>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</si>
  <si>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</si>
  <si>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</si>
  <si>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</si>
  <si>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</si>
  <si>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</si>
  <si>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</si>
  <si>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</si>
  <si>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</si>
  <si>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</si>
  <si>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</si>
  <si>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</si>
  <si>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</si>
  <si>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</si>
  <si>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</si>
  <si>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</si>
  <si>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６年  ６月  ３０日</t>
    <phoneticPr fontId="3"/>
  </si>
  <si>
    <t>東京都新宿区中里町２９－３</t>
    <rPh sb="0" eb="9">
      <t>トウキョウトシンジュククナカザトチョウ</t>
    </rPh>
    <phoneticPr fontId="3"/>
  </si>
  <si>
    <t>株式会社加賀田組東京支店
執行役員支店長　宮澤　稲夫</t>
    <rPh sb="0" eb="12">
      <t>カブシキガイシャカガタグミトウキョウシテン</t>
    </rPh>
    <rPh sb="13" eb="20">
      <t>シッコウヤクインシテンチョウ</t>
    </rPh>
    <rPh sb="21" eb="23">
      <t>ミヤザワ</t>
    </rPh>
    <rPh sb="24" eb="26">
      <t>イナオ</t>
    </rPh>
    <phoneticPr fontId="3"/>
  </si>
  <si>
    <t>０３－５２０６－５６６０</t>
    <phoneticPr fontId="3"/>
  </si>
  <si>
    <t>株式会社加賀田組東京支店</t>
    <rPh sb="0" eb="12">
      <t>カブシキガイシャカガタグミトウキョウシテン</t>
    </rPh>
    <phoneticPr fontId="3"/>
  </si>
  <si>
    <t>総合建設業</t>
    <rPh sb="0" eb="5">
      <t>ソウゴウケンセツギョウ</t>
    </rPh>
    <phoneticPr fontId="3"/>
  </si>
  <si>
    <t>・汚泥：再生処理業者へ委託→再資源化
・廃ﾌﾟﾗｽﾁｯｸ：再生処理業者へ委託→再資源化・最終処分業者へ委託→埋立処分
・紙くず：再生処理業者へ委託→再資源化・中間処理業者へ委託→焼却
・木くず：再生処理業者へ委託→再資源化
・金属くず：再生処理業者へ委託→再資源化
・ｶﾞﾗｽくず・ｺﾝｸﾘｰﾄくず・陶磁器くず：
　再生処理業者へ委託→再資源化・最終処分業者へ委託→埋立処分
・がれき類：再生処理業者へ委託→再資源化
・石膏ﾎﾞｰﾄﾞ：再生処理業者へ委託→再資源化・最終処分業者へ委託→埋立処分
・混合廃棄物：中間処理業者→分別、再資源化・最終処分業者へ委託→埋立処分</t>
    <phoneticPr fontId="3"/>
  </si>
  <si>
    <t>役割
　　品質環境安全担当：・廃棄物処理方法の策定　・廃棄物管理ルールの策定
　　　　　　　　　　　　　 　・廃棄物処理に関する各種事項の決定、承認、監視
　　　　　　各　　部：      ・産業廃棄物管理状況の把握と改善策の検討
　　　　　　　　　　　　　 　・処理業者、再生利用業者の調査、選定及び管理
　　　　　　作業所群：　  ・廃棄物処理計画の作成　　・委託契約の締結
　　　　　　　　　　　　　　 ・産業廃棄物管理票の交付、管理　・監督官庁への各種報告</t>
    <phoneticPr fontId="3"/>
  </si>
  <si>
    <t>過大な梱包材は現場に持ち込まない。</t>
    <phoneticPr fontId="3"/>
  </si>
  <si>
    <t>上記に加え、材料のロスを削減することに注力する。</t>
    <phoneticPr fontId="3"/>
  </si>
  <si>
    <t>廃プラスチック、木くず、紙くず、金属くずの分別の実施。</t>
    <phoneticPr fontId="3"/>
  </si>
  <si>
    <t>廃プラスチック、木くず、紙くず、金属くず、がれき類の分別の実施する。</t>
    <phoneticPr fontId="3"/>
  </si>
  <si>
    <t>特に実施していない。</t>
    <phoneticPr fontId="3"/>
  </si>
  <si>
    <t>実施予定なし。</t>
    <phoneticPr fontId="3"/>
  </si>
  <si>
    <t>産業廃棄物を委託できる業者を選定し、書面による契約を実施。
再生利用可能な廃棄物は、再生利用業者へ処理を委託。</t>
    <phoneticPr fontId="3"/>
  </si>
  <si>
    <t>これまで通りの取り組みを行う。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</si>
</sst>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90870" y="2023469"/>
          <a:ext cx="402590" cy="589418"/>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90870" y="2042740"/>
          <a:ext cx="402590" cy="58621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90870" y="2023469"/>
          <a:ext cx="402590" cy="589418"/>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90870" y="2023469"/>
          <a:ext cx="402590" cy="589418"/>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90870" y="2034209"/>
          <a:ext cx="402590" cy="587209"/>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4.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5.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16.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91" zoomScaleNormal="115" zoomScaleSheetLayoutView="91"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7030</v>
      </c>
      <c r="Q49" s="567"/>
      <c r="R49" s="567"/>
      <c r="S49" s="567"/>
      <c r="T49" s="567"/>
      <c r="U49" s="568"/>
    </row>
    <row r="50" spans="3:23" ht="26.25" customHeight="1" x14ac:dyDescent="0.15">
      <c r="C50" s="538" t="s">
        <v>11</v>
      </c>
      <c r="D50" s="539"/>
      <c r="E50" s="540"/>
      <c r="F50" s="549" t="s">
        <v>446</v>
      </c>
      <c r="G50" s="550"/>
      <c r="H50" s="550"/>
      <c r="I50" s="550"/>
      <c r="J50" s="550"/>
      <c r="K50" s="550"/>
      <c r="L50" s="550"/>
      <c r="M50" s="550"/>
      <c r="N50" s="341" t="s">
        <v>172</v>
      </c>
      <c r="O50" s="449"/>
      <c r="P50" s="450"/>
      <c r="Q50" s="553" t="s">
        <v>448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22000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92</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1519.9</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1069</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457</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458</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457</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458</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457</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458</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1519.9</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154.5</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1519.9</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459</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1069</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1069</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1069</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460</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election activeCell="O12" sqref="O12:R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株式会社加賀田組東京支店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4" zoomScaleNormal="100" workbookViewId="0">
      <selection activeCell="O12" sqref="O12:R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1410.8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1000</v>
      </c>
      <c r="P27" s="718"/>
      <c r="Q27" s="718"/>
      <c r="R27" s="718"/>
      <c r="S27" s="49" t="s">
        <v>38</v>
      </c>
      <c r="T27" s="70"/>
      <c r="U27" s="70"/>
      <c r="X27" s="68" t="s">
        <v>39</v>
      </c>
      <c r="Y27" s="71"/>
      <c r="AG27" s="58"/>
      <c r="AH27" s="58"/>
      <c r="AI27" s="58"/>
      <c r="AJ27" s="58"/>
      <c r="AK27" s="668">
        <f>+AG18+O27</f>
        <v>1000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1410.8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52.8</v>
      </c>
      <c r="G30" s="674"/>
      <c r="H30" s="214" t="s">
        <v>198</v>
      </c>
      <c r="L30" s="682"/>
      <c r="O30" s="61"/>
      <c r="Q30" s="684">
        <f>+ROUND(Z28,1)+ROUND(Z29,1)+ROUND(Z30,1)</f>
        <v>1000</v>
      </c>
      <c r="R30" s="718"/>
      <c r="S30" s="718"/>
      <c r="T30" s="718"/>
      <c r="U30" s="49" t="s">
        <v>16</v>
      </c>
      <c r="X30" s="726" t="s">
        <v>186</v>
      </c>
      <c r="Y30" s="727"/>
      <c r="Z30" s="670"/>
      <c r="AA30" s="671"/>
      <c r="AB30" s="671"/>
      <c r="AC30" s="671"/>
      <c r="AD30" s="671"/>
      <c r="AE30" s="49" t="s">
        <v>13</v>
      </c>
      <c r="AK30" s="655">
        <v>1000</v>
      </c>
      <c r="AL30" s="656"/>
      <c r="AM30" s="656"/>
      <c r="AN30" s="656"/>
      <c r="AO30" s="57" t="s">
        <v>13</v>
      </c>
      <c r="AR30" s="667"/>
      <c r="AS30" s="664"/>
      <c r="AT30" s="664"/>
      <c r="AU30" s="665"/>
    </row>
    <row r="31" spans="2:48" ht="27" customHeight="1" thickTop="1" thickBot="1" x14ac:dyDescent="0.2">
      <c r="B31" s="690" t="s">
        <v>375</v>
      </c>
      <c r="C31" s="679"/>
      <c r="D31" s="679"/>
      <c r="E31" s="680"/>
      <c r="F31" s="673">
        <v>1410.8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4"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5" workbookViewId="0">
      <selection activeCell="O12" sqref="O12:R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v>
      </c>
      <c r="P27" s="718"/>
      <c r="Q27" s="718"/>
      <c r="R27" s="718"/>
      <c r="S27" s="49" t="s">
        <v>38</v>
      </c>
      <c r="T27" s="70"/>
      <c r="U27" s="70"/>
      <c r="X27" s="68" t="s">
        <v>39</v>
      </c>
      <c r="Y27" s="71"/>
      <c r="AG27" s="58"/>
      <c r="AH27" s="58"/>
      <c r="AI27" s="58"/>
      <c r="AJ27" s="58"/>
      <c r="AK27" s="668">
        <f>+AG18+O27</f>
        <v>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4.5</v>
      </c>
      <c r="G30" s="674"/>
      <c r="H30" s="214" t="s">
        <v>198</v>
      </c>
      <c r="L30" s="682"/>
      <c r="O30" s="61"/>
      <c r="Q30" s="684">
        <f>+ROUND(Z28,1)+ROUND(Z29,1)+ROUND(Z30,1)</f>
        <v>3</v>
      </c>
      <c r="R30" s="718"/>
      <c r="S30" s="718"/>
      <c r="T30" s="718"/>
      <c r="U30" s="49" t="s">
        <v>16</v>
      </c>
      <c r="X30" s="726" t="s">
        <v>186</v>
      </c>
      <c r="Y30" s="727"/>
      <c r="Z30" s="670"/>
      <c r="AA30" s="671"/>
      <c r="AB30" s="671"/>
      <c r="AC30" s="671"/>
      <c r="AD30" s="671"/>
      <c r="AE30" s="49" t="s">
        <v>13</v>
      </c>
      <c r="AK30" s="655">
        <v>3</v>
      </c>
      <c r="AL30" s="656"/>
      <c r="AM30" s="656"/>
      <c r="AN30" s="656"/>
      <c r="AO30" s="57" t="s">
        <v>13</v>
      </c>
      <c r="AR30" s="667"/>
      <c r="AS30" s="664"/>
      <c r="AT30" s="664"/>
      <c r="AU30" s="665"/>
    </row>
    <row r="31" spans="2:48" ht="27" customHeight="1" thickTop="1" thickBot="1" x14ac:dyDescent="0.2">
      <c r="B31" s="690" t="s">
        <v>375</v>
      </c>
      <c r="C31" s="679"/>
      <c r="D31" s="679"/>
      <c r="E31" s="680"/>
      <c r="F31" s="673">
        <v>4.5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0" workbookViewId="0">
      <selection activeCell="O12" sqref="O12:R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2.2999999999999998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2.2999999999999998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2.2999999999999998</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v>1</v>
      </c>
      <c r="AL30" s="656"/>
      <c r="AM30" s="656"/>
      <c r="AN30" s="656"/>
      <c r="AO30" s="57" t="s">
        <v>13</v>
      </c>
      <c r="AR30" s="667"/>
      <c r="AS30" s="664"/>
      <c r="AT30" s="664"/>
      <c r="AU30" s="665"/>
    </row>
    <row r="31" spans="2:48" ht="27" customHeight="1" thickTop="1" thickBot="1" x14ac:dyDescent="0.2">
      <c r="B31" s="690" t="s">
        <v>375</v>
      </c>
      <c r="C31" s="679"/>
      <c r="D31" s="679"/>
      <c r="E31" s="680"/>
      <c r="F31" s="673">
        <v>2.2999999999999998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1" workbookViewId="0">
      <selection activeCell="O12" sqref="O12:R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8.6999999999999993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8.6999999999999993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8.6999999999999993</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v>5</v>
      </c>
      <c r="AL30" s="656"/>
      <c r="AM30" s="656"/>
      <c r="AN30" s="656"/>
      <c r="AO30" s="57" t="s">
        <v>13</v>
      </c>
      <c r="AR30" s="667"/>
      <c r="AS30" s="664"/>
      <c r="AT30" s="664"/>
      <c r="AU30" s="665"/>
    </row>
    <row r="31" spans="2:48" ht="27" customHeight="1" thickTop="1" thickBot="1" x14ac:dyDescent="0.2">
      <c r="B31" s="690" t="s">
        <v>375</v>
      </c>
      <c r="C31" s="679"/>
      <c r="D31" s="679"/>
      <c r="E31" s="680"/>
      <c r="F31" s="673">
        <v>8.6999999999999993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O12" sqref="O12:R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80.7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50</v>
      </c>
      <c r="P27" s="718"/>
      <c r="Q27" s="718"/>
      <c r="R27" s="718"/>
      <c r="S27" s="49" t="s">
        <v>38</v>
      </c>
      <c r="T27" s="70"/>
      <c r="U27" s="70"/>
      <c r="X27" s="68" t="s">
        <v>39</v>
      </c>
      <c r="Y27" s="71"/>
      <c r="AG27" s="58"/>
      <c r="AH27" s="58"/>
      <c r="AI27" s="58"/>
      <c r="AJ27" s="58"/>
      <c r="AK27" s="668">
        <f>+AG18+O27</f>
        <v>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80.7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73.3</v>
      </c>
      <c r="G30" s="674"/>
      <c r="H30" s="214" t="s">
        <v>198</v>
      </c>
      <c r="L30" s="682"/>
      <c r="O30" s="61"/>
      <c r="Q30" s="684">
        <f>+ROUND(Z28,1)+ROUND(Z29,1)+ROUND(Z30,1)</f>
        <v>50</v>
      </c>
      <c r="R30" s="718"/>
      <c r="S30" s="718"/>
      <c r="T30" s="718"/>
      <c r="U30" s="49" t="s">
        <v>16</v>
      </c>
      <c r="X30" s="726" t="s">
        <v>186</v>
      </c>
      <c r="Y30" s="727"/>
      <c r="Z30" s="670"/>
      <c r="AA30" s="671"/>
      <c r="AB30" s="671"/>
      <c r="AC30" s="671"/>
      <c r="AD30" s="671"/>
      <c r="AE30" s="49" t="s">
        <v>13</v>
      </c>
      <c r="AK30" s="655">
        <v>50</v>
      </c>
      <c r="AL30" s="656"/>
      <c r="AM30" s="656"/>
      <c r="AN30" s="656"/>
      <c r="AO30" s="57" t="s">
        <v>13</v>
      </c>
      <c r="AR30" s="667"/>
      <c r="AS30" s="664"/>
      <c r="AT30" s="664"/>
      <c r="AU30" s="665"/>
    </row>
    <row r="31" spans="2:48" ht="27" customHeight="1" thickTop="1" thickBot="1" x14ac:dyDescent="0.2">
      <c r="B31" s="690" t="s">
        <v>375</v>
      </c>
      <c r="C31" s="679"/>
      <c r="D31" s="679"/>
      <c r="E31" s="680"/>
      <c r="F31" s="673">
        <v>80.7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1"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株式会社加賀田組東京支店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12.9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12.9</v>
      </c>
      <c r="G30" s="674"/>
      <c r="H30" s="214" t="s">
        <v>198</v>
      </c>
      <c r="L30" s="682"/>
      <c r="O30" s="61"/>
      <c r="Q30" s="684">
        <f>+ROUND(Z28,1)+ROUND(Z29,1)+ROUND(Z30,1)</f>
        <v>10</v>
      </c>
      <c r="R30" s="718"/>
      <c r="S30" s="718"/>
      <c r="T30" s="718"/>
      <c r="U30" s="49" t="s">
        <v>16</v>
      </c>
      <c r="X30" s="726" t="s">
        <v>186</v>
      </c>
      <c r="Y30" s="727"/>
      <c r="Z30" s="670"/>
      <c r="AA30" s="671"/>
      <c r="AB30" s="671"/>
      <c r="AC30" s="671"/>
      <c r="AD30" s="671"/>
      <c r="AE30" s="49" t="s">
        <v>13</v>
      </c>
      <c r="AK30" s="655">
        <v>10</v>
      </c>
      <c r="AL30" s="656"/>
      <c r="AM30" s="656"/>
      <c r="AN30" s="656"/>
      <c r="AO30" s="57" t="s">
        <v>13</v>
      </c>
      <c r="AR30" s="667"/>
      <c r="AS30" s="664"/>
      <c r="AT30" s="664"/>
      <c r="AU30" s="665"/>
    </row>
    <row r="31" spans="2:48" ht="27" customHeight="1" thickTop="1" thickBot="1" x14ac:dyDescent="0.2">
      <c r="B31" s="690" t="s">
        <v>375</v>
      </c>
      <c r="C31" s="679"/>
      <c r="D31" s="679"/>
      <c r="E31" s="680"/>
      <c r="F31" s="673">
        <v>12.9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K26" sqref="K26"/>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株式会社加賀田組東京支店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1410.8</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4.5</v>
      </c>
      <c r="M9" s="377">
        <f>IF(OR(ｷ.紙くず!F24&gt;0,ｷ.紙くず!F24&lt;0),ｷ.紙くず!F24,IF(M$19&gt;0,"0",0))</f>
        <v>2.2999999999999998</v>
      </c>
      <c r="N9" s="377">
        <f>IF(OR(ｸ.木くず!F24&gt;0,ｸ.木くず!F24&lt;0),ｸ.木くず!F24,IF(N$19&gt;0,"0",0))</f>
        <v>8.6999999999999993</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80.7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12.9</v>
      </c>
      <c r="AA9" s="379">
        <f>IF(SUM(G9:Z9)&gt;0,SUM(G9:Z9),IF(AA$19&gt;0,"0",0))</f>
        <v>1519.9</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1410.8</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4.5</v>
      </c>
      <c r="M14" s="383">
        <f>IF(OR(ｷ.紙くず!F29&gt;0,ｷ.紙くず!F29&lt;0),ｷ.紙くず!F29,IF(M$19&gt;0,"0",0))</f>
        <v>2.2999999999999998</v>
      </c>
      <c r="N14" s="383">
        <f>IF(OR(ｸ.木くず!F29&gt;0,ｸ.木くず!F29&lt;0),ｸ.木くず!F29,IF(N$19&gt;0,"0",0))</f>
        <v>8.6999999999999993</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80.7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12.9</v>
      </c>
      <c r="AA14" s="385">
        <f t="shared" si="0"/>
        <v>1519.9</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52.8</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4.5</v>
      </c>
      <c r="M15" s="383">
        <f>IF(OR(ｷ.紙くず!F30&gt;0,ｷ.紙くず!F30&lt;0),ｷ.紙くず!F30,IF(M$19&gt;0,"0",0))</f>
        <v>2.2999999999999998</v>
      </c>
      <c r="N15" s="383">
        <f>IF(OR(ｸ.木くず!F30&gt;0,ｸ.木くず!F30&lt;0),ｸ.木くず!F30,IF(N$19&gt;0,"0",0))</f>
        <v>8.6999999999999993</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73.3</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12.9</v>
      </c>
      <c r="AA15" s="385">
        <f t="shared" si="0"/>
        <v>154.5</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1410.8</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4.5</v>
      </c>
      <c r="M16" s="383">
        <f>IF(OR(ｷ.紙くず!F31&gt;0,ｷ.紙くず!F31&lt;0),ｷ.紙くず!F31,IF(M$19&gt;0,"0",0))</f>
        <v>2.2999999999999998</v>
      </c>
      <c r="N16" s="383">
        <f>IF(OR(ｸ.木くず!F31&gt;0,ｸ.木くず!F31&lt;0),ｸ.木くず!F31,IF(N$19&gt;0,"0",0))</f>
        <v>8.6999999999999993</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80.7</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12.9</v>
      </c>
      <c r="AA16" s="385">
        <f t="shared" si="0"/>
        <v>1519.9</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1000</v>
      </c>
      <c r="I19" s="389">
        <f t="shared" si="1"/>
        <v>0</v>
      </c>
      <c r="J19" s="389">
        <f t="shared" si="1"/>
        <v>0</v>
      </c>
      <c r="K19" s="389">
        <f t="shared" si="1"/>
        <v>0</v>
      </c>
      <c r="L19" s="389">
        <f t="shared" si="1"/>
        <v>3</v>
      </c>
      <c r="M19" s="389">
        <f t="shared" si="1"/>
        <v>1</v>
      </c>
      <c r="N19" s="389">
        <f t="shared" si="1"/>
        <v>5</v>
      </c>
      <c r="O19" s="389">
        <f t="shared" si="1"/>
        <v>0</v>
      </c>
      <c r="P19" s="389">
        <f t="shared" si="1"/>
        <v>0</v>
      </c>
      <c r="Q19" s="389">
        <f t="shared" si="1"/>
        <v>0</v>
      </c>
      <c r="R19" s="389">
        <f t="shared" si="1"/>
        <v>0</v>
      </c>
      <c r="S19" s="389">
        <f t="shared" si="1"/>
        <v>0</v>
      </c>
      <c r="T19" s="389">
        <f t="shared" si="1"/>
        <v>0</v>
      </c>
      <c r="U19" s="389">
        <f t="shared" si="1"/>
        <v>0</v>
      </c>
      <c r="V19" s="389">
        <f t="shared" si="1"/>
        <v>50</v>
      </c>
      <c r="W19" s="389">
        <f t="shared" si="1"/>
        <v>0</v>
      </c>
      <c r="X19" s="389">
        <f t="shared" si="1"/>
        <v>0</v>
      </c>
      <c r="Y19" s="389">
        <f t="shared" si="1"/>
        <v>0</v>
      </c>
      <c r="Z19" s="390">
        <f t="shared" si="1"/>
        <v>10</v>
      </c>
      <c r="AA19" s="391">
        <f t="shared" ref="AA19:AA25" si="2">SUM(G19:Z19)</f>
        <v>1069</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1000</v>
      </c>
      <c r="I37" s="424">
        <f t="shared" si="8"/>
        <v>0</v>
      </c>
      <c r="J37" s="424">
        <f t="shared" si="8"/>
        <v>0</v>
      </c>
      <c r="K37" s="424">
        <f t="shared" si="8"/>
        <v>0</v>
      </c>
      <c r="L37" s="424">
        <f t="shared" si="8"/>
        <v>3</v>
      </c>
      <c r="M37" s="424">
        <f t="shared" si="8"/>
        <v>1</v>
      </c>
      <c r="N37" s="424">
        <f t="shared" si="8"/>
        <v>5</v>
      </c>
      <c r="O37" s="424">
        <f t="shared" si="8"/>
        <v>0</v>
      </c>
      <c r="P37" s="424">
        <f t="shared" si="8"/>
        <v>0</v>
      </c>
      <c r="Q37" s="424">
        <f t="shared" si="8"/>
        <v>0</v>
      </c>
      <c r="R37" s="424">
        <f t="shared" si="8"/>
        <v>0</v>
      </c>
      <c r="S37" s="424">
        <f t="shared" si="8"/>
        <v>0</v>
      </c>
      <c r="T37" s="424">
        <f t="shared" si="8"/>
        <v>0</v>
      </c>
      <c r="U37" s="424">
        <f t="shared" si="8"/>
        <v>0</v>
      </c>
      <c r="V37" s="424">
        <f t="shared" si="8"/>
        <v>50</v>
      </c>
      <c r="W37" s="424">
        <f t="shared" si="8"/>
        <v>0</v>
      </c>
      <c r="X37" s="424">
        <f t="shared" si="8"/>
        <v>0</v>
      </c>
      <c r="Y37" s="424">
        <f t="shared" si="8"/>
        <v>0</v>
      </c>
      <c r="Z37" s="425">
        <f t="shared" si="8"/>
        <v>10</v>
      </c>
      <c r="AA37" s="426">
        <f t="shared" si="4"/>
        <v>1069</v>
      </c>
    </row>
    <row r="38" spans="2:27" ht="24" customHeight="1" x14ac:dyDescent="0.15">
      <c r="B38" s="170"/>
      <c r="C38" s="809"/>
      <c r="D38" s="227"/>
      <c r="E38" s="225" t="s">
        <v>319</v>
      </c>
      <c r="F38" s="443"/>
      <c r="G38" s="415">
        <f t="shared" ref="G38:Z38" si="9">SUM(G39:G41)</f>
        <v>0</v>
      </c>
      <c r="H38" s="415">
        <f t="shared" si="9"/>
        <v>1000</v>
      </c>
      <c r="I38" s="415">
        <f t="shared" si="9"/>
        <v>0</v>
      </c>
      <c r="J38" s="415">
        <f t="shared" si="9"/>
        <v>0</v>
      </c>
      <c r="K38" s="415">
        <f t="shared" si="9"/>
        <v>0</v>
      </c>
      <c r="L38" s="415">
        <f t="shared" si="9"/>
        <v>3</v>
      </c>
      <c r="M38" s="415">
        <f t="shared" si="9"/>
        <v>1</v>
      </c>
      <c r="N38" s="415">
        <f t="shared" si="9"/>
        <v>5</v>
      </c>
      <c r="O38" s="415">
        <f t="shared" si="9"/>
        <v>0</v>
      </c>
      <c r="P38" s="415">
        <f t="shared" si="9"/>
        <v>0</v>
      </c>
      <c r="Q38" s="415">
        <f t="shared" si="9"/>
        <v>0</v>
      </c>
      <c r="R38" s="415">
        <f t="shared" si="9"/>
        <v>0</v>
      </c>
      <c r="S38" s="415">
        <f t="shared" si="9"/>
        <v>0</v>
      </c>
      <c r="T38" s="415">
        <f t="shared" si="9"/>
        <v>0</v>
      </c>
      <c r="U38" s="415">
        <f t="shared" si="9"/>
        <v>0</v>
      </c>
      <c r="V38" s="415">
        <f t="shared" si="9"/>
        <v>50</v>
      </c>
      <c r="W38" s="415">
        <f t="shared" si="9"/>
        <v>0</v>
      </c>
      <c r="X38" s="415">
        <f t="shared" si="9"/>
        <v>0</v>
      </c>
      <c r="Y38" s="415">
        <f t="shared" si="9"/>
        <v>0</v>
      </c>
      <c r="Z38" s="416">
        <f t="shared" si="9"/>
        <v>10</v>
      </c>
      <c r="AA38" s="417">
        <f t="shared" si="4"/>
        <v>1069</v>
      </c>
    </row>
    <row r="39" spans="2:27" ht="24" customHeight="1" x14ac:dyDescent="0.15">
      <c r="B39" s="170"/>
      <c r="C39" s="809"/>
      <c r="D39" s="228"/>
      <c r="E39" s="223"/>
      <c r="F39" s="221" t="s">
        <v>233</v>
      </c>
      <c r="G39" s="418">
        <f>+ｱ.燃え殻!$Z$28</f>
        <v>0</v>
      </c>
      <c r="H39" s="418">
        <f>+ｲ.汚泥!$Z$28</f>
        <v>1000</v>
      </c>
      <c r="I39" s="418">
        <f>+ｳ.廃油!$Z$28</f>
        <v>0</v>
      </c>
      <c r="J39" s="418">
        <f>+ｴ.廃酸!$Z$28</f>
        <v>0</v>
      </c>
      <c r="K39" s="418">
        <f>+ｵ.廃ｱﾙｶﾘ!$Z$28</f>
        <v>0</v>
      </c>
      <c r="L39" s="418">
        <f>+ｶ.廃ﾌﾟﾗ類!$Z$28</f>
        <v>3</v>
      </c>
      <c r="M39" s="418">
        <f>+ｷ.紙くず!$Z$28</f>
        <v>1</v>
      </c>
      <c r="N39" s="418">
        <f>+ｸ.木くず!$Z$28</f>
        <v>5</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50</v>
      </c>
      <c r="W39" s="418">
        <f>+ﾁ.動物のふん尿!$Z$28</f>
        <v>0</v>
      </c>
      <c r="X39" s="418">
        <f>+ﾂ.動物の死体!$Z$28</f>
        <v>0</v>
      </c>
      <c r="Y39" s="418">
        <f>+ﾃ.ばいじん!$Z$28</f>
        <v>0</v>
      </c>
      <c r="Z39" s="419">
        <f>+ﾄ.混合廃棄物その他!$Z$28</f>
        <v>10</v>
      </c>
      <c r="AA39" s="420">
        <f t="shared" si="4"/>
        <v>1069</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1000</v>
      </c>
      <c r="I43" s="427">
        <f>+ｳ.廃油!$AK$27</f>
        <v>0</v>
      </c>
      <c r="J43" s="427">
        <f>+ｴ.廃酸!$AK$27</f>
        <v>0</v>
      </c>
      <c r="K43" s="427">
        <f>+ｵ.廃ｱﾙｶﾘ!$AK$27</f>
        <v>0</v>
      </c>
      <c r="L43" s="427">
        <f>+ｶ.廃ﾌﾟﾗ類!$AK$27</f>
        <v>3</v>
      </c>
      <c r="M43" s="427">
        <f>+ｷ.紙くず!$AK$27</f>
        <v>1</v>
      </c>
      <c r="N43" s="427">
        <f>+ｸ.木くず!$AK$27</f>
        <v>5</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50</v>
      </c>
      <c r="W43" s="427">
        <f>+ﾁ.動物のふん尿!$AK$27</f>
        <v>0</v>
      </c>
      <c r="X43" s="427">
        <f>+ﾂ.動物の死体!$AK$27</f>
        <v>0</v>
      </c>
      <c r="Y43" s="427">
        <f>+ﾃ.ばいじん!$AK$27</f>
        <v>0</v>
      </c>
      <c r="Z43" s="428">
        <f>+ﾄ.混合廃棄物その他!$AK$27</f>
        <v>10</v>
      </c>
      <c r="AA43" s="429">
        <f t="shared" si="4"/>
        <v>1069</v>
      </c>
    </row>
    <row r="44" spans="2:27" ht="24" customHeight="1" x14ac:dyDescent="0.15">
      <c r="B44" s="170"/>
      <c r="C44" s="177"/>
      <c r="D44" s="175" t="s">
        <v>188</v>
      </c>
      <c r="E44" s="806" t="s">
        <v>236</v>
      </c>
      <c r="F44" s="807"/>
      <c r="G44" s="430">
        <f>+ｱ.燃え殻!$AK$30</f>
        <v>0</v>
      </c>
      <c r="H44" s="430">
        <f>+ｲ.汚泥!$AK$30</f>
        <v>1000</v>
      </c>
      <c r="I44" s="430">
        <f>+ｳ.廃油!$AK$30</f>
        <v>0</v>
      </c>
      <c r="J44" s="430">
        <f>+ｴ.廃酸!$AK$30</f>
        <v>0</v>
      </c>
      <c r="K44" s="430">
        <f>+ｵ.廃ｱﾙｶﾘ!$AK$30</f>
        <v>0</v>
      </c>
      <c r="L44" s="430">
        <f>+ｶ.廃ﾌﾟﾗ類!$AK$30</f>
        <v>3</v>
      </c>
      <c r="M44" s="430">
        <f>+ｷ.紙くず!$AK$30</f>
        <v>1</v>
      </c>
      <c r="N44" s="430">
        <f>+ｸ.木くず!$AK$30</f>
        <v>5</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50</v>
      </c>
      <c r="W44" s="430">
        <f>+ﾁ.動物のふん尿!$AK$30</f>
        <v>0</v>
      </c>
      <c r="X44" s="430">
        <f>+ﾂ.動物の死体!$AK$30</f>
        <v>0</v>
      </c>
      <c r="Y44" s="430">
        <f>+ﾃ.ばいじん!$AK$30</f>
        <v>0</v>
      </c>
      <c r="Z44" s="431">
        <f>+ﾄ.混合廃棄物その他!$AK$30</f>
        <v>10</v>
      </c>
      <c r="AA44" s="432">
        <f t="shared" si="4"/>
        <v>1069</v>
      </c>
    </row>
    <row r="45" spans="2:27" ht="24" customHeight="1" x14ac:dyDescent="0.15">
      <c r="B45" s="170"/>
      <c r="C45" s="177"/>
      <c r="D45" s="442" t="s">
        <v>190</v>
      </c>
      <c r="E45" s="799" t="s">
        <v>237</v>
      </c>
      <c r="F45" s="800"/>
      <c r="G45" s="433">
        <f>+ｱ.燃え殻!$AR$24</f>
        <v>0</v>
      </c>
      <c r="H45" s="433">
        <f>+ｲ.汚泥!$AR$24</f>
        <v>1000</v>
      </c>
      <c r="I45" s="433">
        <f>+ｳ.廃油!$AR$24</f>
        <v>0</v>
      </c>
      <c r="J45" s="433">
        <f>+ｴ.廃酸!$AR$24</f>
        <v>0</v>
      </c>
      <c r="K45" s="433">
        <f>+ｵ.廃ｱﾙｶﾘ!$AR$24</f>
        <v>0</v>
      </c>
      <c r="L45" s="433">
        <f>+ｶ.廃ﾌﾟﾗ類!$AR$24</f>
        <v>3</v>
      </c>
      <c r="M45" s="433">
        <f>+ｷ.紙くず!$AR$24</f>
        <v>1</v>
      </c>
      <c r="N45" s="433">
        <f>+ｸ.木くず!$AR$24</f>
        <v>5</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50</v>
      </c>
      <c r="W45" s="433">
        <f>+ﾁ.動物のふん尿!$AR$24</f>
        <v>0</v>
      </c>
      <c r="X45" s="433">
        <f>+ﾂ.動物の死体!$AR$24</f>
        <v>0</v>
      </c>
      <c r="Y45" s="433">
        <f>+ﾃ.ばいじん!$AR$24</f>
        <v>0</v>
      </c>
      <c r="Z45" s="434">
        <f>+ﾄ.混合廃棄物その他!$AR$24</f>
        <v>10</v>
      </c>
      <c r="AA45" s="435">
        <f t="shared" si="4"/>
        <v>1069</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2410.8000000000002</v>
      </c>
      <c r="I55" s="480">
        <f t="shared" si="10"/>
        <v>0</v>
      </c>
      <c r="J55" s="480">
        <f t="shared" si="10"/>
        <v>0</v>
      </c>
      <c r="K55" s="480">
        <f t="shared" si="10"/>
        <v>0</v>
      </c>
      <c r="L55" s="480">
        <f t="shared" si="10"/>
        <v>7.5</v>
      </c>
      <c r="M55" s="480">
        <f t="shared" si="10"/>
        <v>3.3</v>
      </c>
      <c r="N55" s="480">
        <f t="shared" si="10"/>
        <v>13.7</v>
      </c>
      <c r="O55" s="480">
        <f t="shared" si="10"/>
        <v>0</v>
      </c>
      <c r="P55" s="480">
        <f t="shared" si="10"/>
        <v>0</v>
      </c>
      <c r="Q55" s="480">
        <f t="shared" si="10"/>
        <v>0</v>
      </c>
      <c r="R55" s="480">
        <f t="shared" si="10"/>
        <v>0</v>
      </c>
      <c r="S55" s="480">
        <f t="shared" si="10"/>
        <v>0</v>
      </c>
      <c r="T55" s="480">
        <f t="shared" si="10"/>
        <v>0</v>
      </c>
      <c r="U55" s="480">
        <f t="shared" si="10"/>
        <v>0</v>
      </c>
      <c r="V55" s="480">
        <f t="shared" si="10"/>
        <v>130.69999999999999</v>
      </c>
      <c r="W55" s="480">
        <f t="shared" si="10"/>
        <v>0</v>
      </c>
      <c r="X55" s="480">
        <f t="shared" si="10"/>
        <v>0</v>
      </c>
      <c r="Y55" s="480">
        <f t="shared" si="10"/>
        <v>0</v>
      </c>
      <c r="Z55" s="480">
        <f t="shared" si="10"/>
        <v>22.9</v>
      </c>
      <c r="AA55" s="481">
        <f>+AA9+AA19+AA20</f>
        <v>2588.9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６年  ６月  ３０日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東京都新宿区中里町２９－３</v>
      </c>
      <c r="M16" s="884"/>
      <c r="N16" s="884"/>
      <c r="O16" s="884"/>
      <c r="P16" s="884"/>
      <c r="Q16" s="884"/>
      <c r="R16" s="884"/>
      <c r="S16" s="884"/>
      <c r="T16" s="884"/>
      <c r="U16" s="282"/>
    </row>
    <row r="17" spans="1:21" ht="26.25" customHeight="1" x14ac:dyDescent="0.15">
      <c r="C17" s="86"/>
      <c r="I17" s="25"/>
      <c r="J17" s="25" t="s">
        <v>7</v>
      </c>
      <c r="K17" s="25"/>
      <c r="L17" s="884" t="str">
        <f>+表紙!L41</f>
        <v>株式会社加賀田組東京支店
執行役員支店長　宮澤　稲夫</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０３－５２０６－５６６０</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株式会社加賀田組東京支店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7030</v>
      </c>
      <c r="Q25" s="891"/>
      <c r="R25" s="891"/>
      <c r="S25" s="891"/>
      <c r="T25" s="891"/>
      <c r="U25" s="892"/>
    </row>
    <row r="26" spans="1:21" ht="26.25" customHeight="1" x14ac:dyDescent="0.15">
      <c r="C26" s="538" t="s">
        <v>11</v>
      </c>
      <c r="D26" s="539"/>
      <c r="E26" s="540"/>
      <c r="F26" s="906" t="str">
        <f>+表紙!F50</f>
        <v>東京都新宿区中里町２９－３</v>
      </c>
      <c r="G26" s="907"/>
      <c r="H26" s="907"/>
      <c r="I26" s="907"/>
      <c r="J26" s="907"/>
      <c r="K26" s="907"/>
      <c r="L26" s="907"/>
      <c r="M26" s="907"/>
      <c r="N26" s="341" t="s">
        <v>172</v>
      </c>
      <c r="O26"/>
      <c r="P26"/>
      <c r="Q26" s="901" t="str">
        <f>IF(+表紙!Q50="","",+表紙!Q50)</f>
        <v>０３－５２０６－５６６０</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22000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92</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1519.9</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過大な梱包材は現場に持ち込まない。</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1069</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上記に加え、材料のロスを削減することに注力する。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廃プラスチック、木くず、紙くず、金属くずの分別の実施。</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廃プラスチック、木くず、紙くず、金属くず、がれき類の分別の実施する。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特に実施していない。</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実施予定なし。</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特に実施していない。</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実施予定なし。</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特に実施していない。</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実施予定なし。</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1519.9</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154.5</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1519.9</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産業廃棄物を委託できる業者を選定し、書面による契約を実施。
再生利用可能な廃棄物は、再生利用業者へ処理を委託。</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1069</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1069</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1069</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これまで通りの取り組みを行う。</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9"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2024-06-25T05:21:24Z</dcterms:created>
  <dcterms:modified xsi:type="dcterms:W3CDTF">2024-09-09T03:44:01Z</dcterms:modified>
</cp:coreProperties>
</file>