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N45" i="94"/>
  <c r="F12" i="89"/>
  <c r="H24" i="89" s="1"/>
  <c r="Y18" i="91"/>
  <c r="P16" i="91" s="1"/>
  <c r="X50" i="94" s="1"/>
  <c r="M45" i="94" l="1"/>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<sst xmlns="http://schemas.openxmlformats.org/spreadsheetml/2006/main" count="3276" uniqueCount="461">
  <si>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</si>
  <si>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</si>
  <si>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</si>
  <si>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</si>
  <si>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</si>
  <si>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</si>
  <si>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</si>
  <si>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</si>
  <si>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</si>
  <si>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</si>
  <si>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</si>
  <si>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</si>
  <si>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</si>
  <si>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</si>
  <si>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</si>
  <si>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</si>
  <si>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</si>
  <si>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</si>
  <si>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</si>
  <si>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</si>
  <si>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</si>
  <si>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</si>
  <si>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</si>
  <si>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</si>
  <si>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</si>
  <si>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</si>
  <si>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</si>
  <si>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</si>
  <si>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</si>
  <si>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</si>
  <si>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</si>
  <si>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</si>
  <si>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</si>
  <si>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</si>
  <si>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</si>
  <si>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</si>
  <si>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</si>
  <si>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</si>
  <si>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</si>
  <si>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</si>
  <si>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</si>
  <si>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</si>
  <si>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</si>
  <si>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</si>
  <si>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</si>
  <si>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</si>
  <si>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</si>
  <si>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</si>
  <si>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</si>
  <si>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</si>
  <si>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</si>
  <si>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</si>
  <si>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</si>
  <si>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</si>
  <si>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</si>
  <si>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</si>
  <si>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</si>
  <si>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</si>
  <si>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</si>
  <si>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</si>
  <si>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</si>
  <si>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</si>
  <si>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</si>
  <si>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</si>
  <si>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</si>
  <si>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</si>
  <si>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</si>
  <si>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</si>
  <si>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</si>
  <si>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</si>
  <si>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</si>
  <si>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</si>
  <si>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</si>
  <si>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</si>
  <si>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</si>
  <si>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</si>
  <si>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</si>
  <si>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</si>
  <si>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</si>
  <si>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</si>
  <si>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</si>
  <si>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</si>
  <si>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</si>
  <si>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</si>
  <si>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</si>
  <si>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</si>
  <si>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</si>
  <si>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</si>
  <si>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</si>
  <si>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</si>
  <si>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</si>
  <si>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</si>
  <si>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</si>
  <si>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</si>
  <si>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</si>
  <si>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</si>
  <si>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</si>
  <si>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</si>
  <si>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</si>
  <si>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</si>
  <si>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</si>
  <si>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</si>
  <si>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</si>
  <si>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</si>
  <si>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</si>
  <si>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</si>
  <si>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</si>
  <si>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</si>
  <si>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</si>
  <si>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</si>
  <si>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</si>
  <si>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</si>
  <si>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</si>
  <si>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</si>
  <si>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</si>
  <si>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</si>
  <si>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</si>
  <si>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</si>
  <si>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</si>
  <si>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</si>
  <si>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</si>
  <si>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</si>
  <si>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</si>
  <si>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</si>
  <si>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</si>
  <si>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</si>
  <si>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</si>
  <si>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</si>
  <si>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</si>
  <si>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</si>
  <si>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</si>
  <si>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</si>
  <si>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</si>
  <si>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</si>
  <si>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</si>
  <si>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</si>
  <si>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</si>
  <si>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</si>
  <si>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</si>
  <si>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</si>
  <si>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</si>
  <si>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</si>
  <si>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</si>
  <si>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</si>
  <si>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</si>
  <si>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</si>
  <si>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</si>
  <si>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</si>
  <si>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</si>
  <si>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</si>
  <si>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</si>
  <si>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</si>
  <si>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</si>
  <si>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</si>
  <si>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</si>
  <si>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</si>
  <si>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</si>
  <si>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</si>
  <si>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</si>
  <si>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</si>
  <si>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</si>
  <si>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</si>
  <si>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</si>
  <si>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</si>
  <si>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</si>
  <si>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</si>
  <si>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</si>
  <si>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</si>
  <si>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</si>
  <si>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</si>
  <si>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</si>
  <si>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</si>
  <si>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</si>
  <si>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</si>
  <si>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</si>
  <si>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</si>
  <si>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</si>
  <si>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</si>
  <si>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</si>
  <si>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</si>
  <si>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</si>
  <si>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</si>
  <si>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</si>
  <si>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</si>
  <si>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</si>
  <si>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</si>
  <si>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</si>
  <si>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</si>
  <si>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</si>
  <si>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</si>
  <si>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</si>
  <si>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</si>
  <si>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</si>
  <si>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</si>
  <si>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</si>
  <si>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</si>
  <si>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</si>
  <si>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</si>
  <si>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</si>
  <si>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</si>
  <si>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</si>
  <si>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</si>
  <si>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</si>
  <si>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</si>
  <si>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</si>
  <si>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</si>
  <si>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</si>
  <si>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</si>
  <si>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</si>
  <si>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</si>
  <si>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</si>
  <si>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</si>
  <si>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</si>
  <si>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</si>
  <si>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</si>
  <si>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</si>
  <si>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</si>
  <si>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</si>
  <si>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</si>
  <si>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</si>
  <si>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</si>
  <si>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</si>
  <si>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</si>
  <si>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</si>
  <si>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</si>
  <si>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</si>
  <si>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</si>
  <si>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</si>
  <si>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</si>
  <si>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</si>
  <si>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</si>
  <si>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</si>
  <si>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</si>
  <si>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</si>
  <si>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</si>
  <si>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</si>
  <si>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</si>
  <si>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</si>
  <si>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</si>
  <si>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</si>
  <si>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</si>
  <si>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</si>
  <si>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</si>
  <si>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</si>
  <si>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</si>
  <si>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</si>
  <si>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</si>
  <si>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</si>
  <si>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</si>
  <si>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</si>
  <si>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</si>
  <si>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</si>
  <si>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</si>
  <si>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</si>
  <si>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</si>
  <si>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</si>
  <si>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</si>
  <si>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</si>
  <si>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</si>
  <si>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</si>
  <si>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</si>
  <si>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</si>
  <si>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</si>
  <si>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</si>
  <si>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</si>
  <si>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</si>
  <si>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</si>
  <si>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</si>
  <si>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</si>
  <si>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</si>
  <si>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</si>
  <si>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</si>
  <si>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</si>
  <si>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</si>
  <si>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</si>
  <si>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</si>
  <si>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</si>
  <si>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</si>
  <si>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</si>
  <si>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</si>
  <si>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</si>
  <si>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</si>
  <si>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</si>
  <si>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</si>
  <si>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</si>
  <si>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</si>
  <si>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</si>
  <si>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</si>
  <si>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</si>
  <si>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</si>
  <si>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</si>
  <si>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</si>
  <si>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</si>
  <si>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</si>
  <si>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</si>
  <si>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</si>
  <si>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</si>
  <si>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</si>
  <si>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</si>
  <si>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</si>
  <si>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</si>
  <si>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</si>
  <si>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</si>
  <si>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</si>
  <si>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</si>
  <si>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</si>
  <si>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</si>
  <si>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</si>
  <si>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</si>
  <si>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</si>
  <si>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</si>
  <si>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</si>
  <si>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</si>
  <si>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</si>
  <si>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</si>
  <si>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</si>
  <si>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</si>
  <si>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</si>
  <si>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</si>
  <si>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</si>
  <si>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</si>
  <si>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</si>
  <si>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</si>
  <si>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</si>
  <si>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</si>
  <si>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</si>
  <si>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</si>
  <si>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</si>
  <si>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</si>
  <si>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</si>
  <si>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</si>
  <si>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</si>
  <si>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</si>
  <si>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</si>
  <si>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</si>
  <si>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</si>
  <si>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</si>
  <si>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</si>
  <si>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</si>
  <si>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</si>
  <si>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</si>
  <si>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</si>
  <si>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</si>
  <si>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</si>
  <si>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</si>
  <si>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</si>
  <si>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</si>
  <si>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</si>
  <si>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</si>
  <si>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</si>
  <si>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</si>
  <si>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</si>
  <si>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</si>
  <si>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</si>
  <si>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</si>
  <si>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</si>
  <si>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</si>
  <si>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</si>
  <si>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</si>
  <si>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</si>
  <si>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</si>
  <si>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</si>
  <si>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</si>
  <si>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</si>
  <si>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</si>
  <si>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</si>
  <si>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</si>
  <si>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</si>
  <si>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</si>
  <si>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</si>
  <si>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</si>
  <si>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</si>
  <si>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</si>
  <si>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</si>
  <si>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</si>
  <si>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</si>
  <si>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</si>
  <si>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</si>
  <si>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</si>
  <si>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</si>
  <si>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</si>
  <si>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</si>
  <si>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</si>
  <si>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</si>
  <si>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</si>
  <si>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</si>
  <si>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</si>
  <si>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</si>
  <si>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</si>
  <si>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</si>
  <si>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</si>
  <si>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</si>
  <si>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</si>
  <si>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</si>
  <si>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</si>
  <si>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</si>
  <si>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</si>
  <si>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</si>
  <si>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</si>
  <si>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</si>
  <si>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</si>
  <si>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</si>
  <si>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</si>
  <si>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</si>
  <si>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</si>
  <si>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</si>
  <si>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</si>
  <si>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</si>
  <si>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</si>
  <si>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</si>
  <si>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</si>
  <si>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</si>
  <si>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</si>
  <si>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</si>
  <si>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</si>
  <si>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</si>
  <si>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</si>
  <si>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</si>
  <si>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</si>
  <si>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</si>
  <si>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</si>
  <si>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</si>
  <si>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</si>
  <si>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</si>
  <si>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</si>
  <si>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</si>
  <si>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</si>
  <si>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</si>
  <si>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</si>
  <si>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</si>
  <si>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</si>
  <si>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</si>
  <si>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</si>
  <si>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</si>
  <si>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</si>
  <si>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</si>
  <si>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</si>
  <si>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</si>
  <si>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</si>
  <si>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</si>
  <si>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</si>
  <si>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</si>
  <si>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</si>
  <si>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</si>
  <si>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</si>
  <si>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</si>
  <si>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</si>
  <si>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</si>
  <si>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</si>
  <si>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</si>
  <si>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</si>
  <si>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</si>
  <si>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東京都新宿区新宿5-14-6</t>
    <rPh sb="0" eb="3">
      <t>トウキョウト</t>
    </rPh>
    <rPh sb="3" eb="6">
      <t>シンジュクク</t>
    </rPh>
    <rPh sb="6" eb="8">
      <t>シンジュク</t>
    </rPh>
    <phoneticPr fontId="3"/>
  </si>
  <si>
    <t>野村不動産パートナーズ株式会社
建築事業本部長　小林　哲司</t>
    <rPh sb="0" eb="5">
      <t>ノムラフドウサン</t>
    </rPh>
    <rPh sb="11" eb="15">
      <t>カブシキガイシャ</t>
    </rPh>
    <rPh sb="16" eb="23">
      <t>ケンチクジギョウホンブチョウ</t>
    </rPh>
    <rPh sb="24" eb="26">
      <t>コバヤシ</t>
    </rPh>
    <rPh sb="27" eb="29">
      <t>テツジ</t>
    </rPh>
    <phoneticPr fontId="3"/>
  </si>
  <si>
    <t>03-5368-7802</t>
    <phoneticPr fontId="3"/>
  </si>
  <si>
    <t>野村不動産パートナーズ株式会社
建築事業本部　建築インテリア一部</t>
    <rPh sb="0" eb="5">
      <t>ノムラフドウサン</t>
    </rPh>
    <rPh sb="11" eb="15">
      <t>カブシキガイシャ</t>
    </rPh>
    <rPh sb="16" eb="18">
      <t>ケンチク</t>
    </rPh>
    <rPh sb="18" eb="22">
      <t>ジギョウホンブ</t>
    </rPh>
    <rPh sb="23" eb="25">
      <t>ケンチク</t>
    </rPh>
    <rPh sb="30" eb="32">
      <t>イチブ</t>
    </rPh>
    <phoneticPr fontId="3"/>
  </si>
  <si>
    <t>東京都新宿区西新宿1-26-2　新宿野村ビル8階</t>
    <rPh sb="0" eb="3">
      <t>トウキョウト</t>
    </rPh>
    <rPh sb="3" eb="6">
      <t>シンジュクク</t>
    </rPh>
    <rPh sb="6" eb="9">
      <t>ニシシンジュク</t>
    </rPh>
    <rPh sb="16" eb="20">
      <t>シンジュクノムラ</t>
    </rPh>
    <rPh sb="23" eb="24">
      <t>カイ</t>
    </rPh>
    <phoneticPr fontId="3"/>
  </si>
  <si>
    <t>03-3345-1600</t>
    <phoneticPr fontId="3"/>
  </si>
  <si>
    <t>総合工事業</t>
    <rPh sb="0" eb="5">
      <t>ソウゴウコウジギョウ</t>
    </rPh>
    <phoneticPr fontId="3"/>
  </si>
  <si>
    <t>28名</t>
    <rPh sb="2" eb="3">
      <t>メイ</t>
    </rPh>
    <phoneticPr fontId="3"/>
  </si>
  <si>
    <t>令和6年6月25日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</si>
</sst>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2275" y="2190750"/>
          <a:ext cx="603250" cy="63500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85925" y="2178050"/>
          <a:ext cx="609600" cy="64135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85925" y="2190750"/>
          <a:ext cx="609600" cy="635000"/>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5925" y="2171700"/>
          <a:ext cx="609600" cy="63500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5925" y="2209800"/>
          <a:ext cx="60960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5925" y="2178050"/>
          <a:ext cx="609600" cy="64135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85925" y="2178050"/>
          <a:ext cx="609600" cy="64135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5925" y="2171700"/>
          <a:ext cx="609600"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5925" y="2197100"/>
          <a:ext cx="609600" cy="64135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5925" y="2190750"/>
          <a:ext cx="609600" cy="63500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5925" y="2178050"/>
          <a:ext cx="609600" cy="64135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5925" y="2171700"/>
          <a:ext cx="609600" cy="63500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C000"/>
  </sheetPr>
  <dimension ref="A2:BB144"/>
  <sheetViews>
    <sheetView showGridLines="0" tabSelected="1" view="pageBreakPreview" topLeftCell="B23" zoomScaleNormal="100" zoomScaleSheetLayoutView="100" workbookViewId="0">
      <selection activeCell="L35" sqref="L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451</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460</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41</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452</v>
      </c>
      <c r="K39" s="546"/>
      <c r="L39" s="547"/>
      <c r="M39" s="547"/>
      <c r="N39" s="547"/>
      <c r="O39" s="548"/>
      <c r="Q39" s="24"/>
      <c r="R39" s="99"/>
    </row>
    <row r="40" spans="1:19" ht="26.25" customHeight="1" x14ac:dyDescent="0.15">
      <c r="C40" s="88"/>
      <c r="D40" s="28"/>
      <c r="E40" s="28"/>
      <c r="F40" s="28"/>
      <c r="G40" s="28"/>
      <c r="H40" s="29" t="s">
        <v>7</v>
      </c>
      <c r="I40" s="29"/>
      <c r="J40" s="546" t="s">
        <v>453</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454</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455</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7035</v>
      </c>
      <c r="N48" s="573"/>
      <c r="O48" s="574"/>
    </row>
    <row r="49" spans="3:21" ht="18" customHeight="1" x14ac:dyDescent="0.15">
      <c r="C49" s="523" t="s">
        <v>11</v>
      </c>
      <c r="D49" s="555"/>
      <c r="E49" s="556"/>
      <c r="F49" s="542" t="s">
        <v>456</v>
      </c>
      <c r="G49" s="543"/>
      <c r="H49" s="543"/>
      <c r="I49" s="543"/>
      <c r="J49" s="543"/>
      <c r="K49" s="543"/>
      <c r="L49" s="471" t="s">
        <v>172</v>
      </c>
      <c r="M49" s="474"/>
      <c r="N49" s="575" t="s">
        <v>457</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117</v>
      </c>
      <c r="G52" s="611"/>
      <c r="H52" s="611"/>
      <c r="I52" s="611"/>
      <c r="J52" s="36" t="s">
        <v>47</v>
      </c>
      <c r="K52" s="36"/>
      <c r="L52" s="612" t="s">
        <v>458</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v>2650</v>
      </c>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t="s">
        <v>459</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1071</v>
      </c>
      <c r="I63" s="293" t="s">
        <v>4</v>
      </c>
      <c r="J63" s="594" t="s">
        <v>324</v>
      </c>
      <c r="K63" s="595"/>
      <c r="L63" s="596"/>
      <c r="M63" s="592">
        <f>+別紙!AA14</f>
        <v>1002</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1002</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1002</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3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3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3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topLeftCell="A4" zoomScaleNormal="100" workbookViewId="0">
      <selection activeCell="D14" sqref="D14"/>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0" width="9" style="50"/>
    <col min="51" max="51" width="49.8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pageSetUpPr fitToPage="1"/>
  </sheetPr>
  <dimension ref="B1:BJ76"/>
  <sheetViews>
    <sheetView showGridLines="0" topLeftCell="A18" zoomScaleNormal="100" workbookViewId="0">
      <selection activeCell="H37" sqref="H37"/>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0.8</v>
      </c>
      <c r="Q27" s="704"/>
      <c r="R27" s="704"/>
      <c r="S27" s="704"/>
      <c r="T27" s="54" t="s">
        <v>38</v>
      </c>
      <c r="U27" s="74"/>
      <c r="V27" s="74"/>
      <c r="Y27" s="72" t="s">
        <v>39</v>
      </c>
      <c r="Z27" s="75"/>
      <c r="AH27" s="63"/>
      <c r="AI27" s="63"/>
      <c r="AJ27" s="63"/>
      <c r="AK27" s="63"/>
      <c r="AL27" s="674">
        <f>+AH18+P27</f>
        <v>0.8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0.8</v>
      </c>
      <c r="I30" s="645"/>
      <c r="J30" s="212" t="s">
        <v>198</v>
      </c>
      <c r="M30" s="653"/>
      <c r="P30" s="66"/>
      <c r="R30" s="658">
        <f>+ROUND(AA28,1)+ROUND(AA29,1)+ROUND(AA30,1)</f>
        <v>0.8</v>
      </c>
      <c r="S30" s="704"/>
      <c r="T30" s="704"/>
      <c r="U30" s="704"/>
      <c r="V30" s="54" t="s">
        <v>16</v>
      </c>
      <c r="Y30" s="659" t="s">
        <v>186</v>
      </c>
      <c r="Z30" s="660"/>
      <c r="AA30" s="700"/>
      <c r="AB30" s="701"/>
      <c r="AC30" s="701"/>
      <c r="AD30" s="701"/>
      <c r="AE30" s="701"/>
      <c r="AF30" s="54" t="s">
        <v>13</v>
      </c>
      <c r="AL30" s="677">
        <v>0.8</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50"/>
    <pageSetUpPr fitToPage="1"/>
  </sheetPr>
  <dimension ref="B1:BJ76"/>
  <sheetViews>
    <sheetView showGridLines="0" topLeftCell="A19" zoomScaleNormal="100" workbookViewId="0">
      <selection activeCell="H39" sqref="H3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0.3</v>
      </c>
      <c r="Q27" s="704"/>
      <c r="R27" s="704"/>
      <c r="S27" s="704"/>
      <c r="T27" s="54" t="s">
        <v>38</v>
      </c>
      <c r="U27" s="74"/>
      <c r="V27" s="74"/>
      <c r="Y27" s="72" t="s">
        <v>39</v>
      </c>
      <c r="Z27" s="75"/>
      <c r="AH27" s="63"/>
      <c r="AI27" s="63"/>
      <c r="AJ27" s="63"/>
      <c r="AK27" s="63"/>
      <c r="AL27" s="674">
        <f>+AH18+P27</f>
        <v>0.3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0.3</v>
      </c>
      <c r="I30" s="645"/>
      <c r="J30" s="212" t="s">
        <v>198</v>
      </c>
      <c r="M30" s="653"/>
      <c r="P30" s="66"/>
      <c r="R30" s="658">
        <f>+ROUND(AA28,1)+ROUND(AA29,1)+ROUND(AA30,1)</f>
        <v>0.3</v>
      </c>
      <c r="S30" s="704"/>
      <c r="T30" s="704"/>
      <c r="U30" s="704"/>
      <c r="V30" s="54" t="s">
        <v>16</v>
      </c>
      <c r="Y30" s="659" t="s">
        <v>186</v>
      </c>
      <c r="Z30" s="660"/>
      <c r="AA30" s="700"/>
      <c r="AB30" s="701"/>
      <c r="AC30" s="701"/>
      <c r="AD30" s="701"/>
      <c r="AE30" s="701"/>
      <c r="AF30" s="54" t="s">
        <v>13</v>
      </c>
      <c r="AL30" s="677">
        <v>0.3</v>
      </c>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8"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pageSetUpPr fitToPage="1"/>
  </sheetPr>
  <dimension ref="B1:BJ76"/>
  <sheetViews>
    <sheetView showGridLines="0" topLeftCell="A15" zoomScaleNormal="100" workbookViewId="0">
      <selection activeCell="AJ29" sqref="AJ29"/>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13.7</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16.600000000000001</v>
      </c>
      <c r="E24" s="655"/>
      <c r="F24" s="655"/>
      <c r="G24" s="212" t="s">
        <v>198</v>
      </c>
      <c r="H24" s="644">
        <f>+F12</f>
        <v>13.7</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13.7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13.7</v>
      </c>
      <c r="Q27" s="704"/>
      <c r="R27" s="704"/>
      <c r="S27" s="704"/>
      <c r="T27" s="54" t="s">
        <v>38</v>
      </c>
      <c r="U27" s="74"/>
      <c r="V27" s="74"/>
      <c r="Y27" s="72" t="s">
        <v>39</v>
      </c>
      <c r="Z27" s="75"/>
      <c r="AH27" s="63"/>
      <c r="AI27" s="63"/>
      <c r="AJ27" s="63"/>
      <c r="AK27" s="63"/>
      <c r="AL27" s="674">
        <f>+AH18+P27</f>
        <v>13.7</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13.7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16.600000000000001</v>
      </c>
      <c r="E29" s="655"/>
      <c r="F29" s="655"/>
      <c r="G29" s="212" t="s">
        <v>198</v>
      </c>
      <c r="H29" s="644">
        <f>+AL27</f>
        <v>13.7</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16.600000000000001</v>
      </c>
      <c r="E30" s="655"/>
      <c r="F30" s="655"/>
      <c r="G30" s="212" t="s">
        <v>198</v>
      </c>
      <c r="H30" s="644">
        <f>+AL30</f>
        <v>13.7</v>
      </c>
      <c r="I30" s="645"/>
      <c r="J30" s="212" t="s">
        <v>198</v>
      </c>
      <c r="M30" s="653"/>
      <c r="P30" s="66"/>
      <c r="R30" s="658">
        <f>+ROUND(AA28,1)+ROUND(AA29,1)+ROUND(AA30,1)</f>
        <v>13.7</v>
      </c>
      <c r="S30" s="704"/>
      <c r="T30" s="704"/>
      <c r="U30" s="704"/>
      <c r="V30" s="54" t="s">
        <v>16</v>
      </c>
      <c r="Y30" s="659" t="s">
        <v>186</v>
      </c>
      <c r="Z30" s="660"/>
      <c r="AA30" s="700"/>
      <c r="AB30" s="701"/>
      <c r="AC30" s="701"/>
      <c r="AD30" s="701"/>
      <c r="AE30" s="701"/>
      <c r="AF30" s="54" t="s">
        <v>13</v>
      </c>
      <c r="AL30" s="677">
        <v>13.7</v>
      </c>
      <c r="AM30" s="678"/>
      <c r="AN30" s="678"/>
      <c r="AO30" s="678"/>
      <c r="AP30" s="62" t="s">
        <v>13</v>
      </c>
      <c r="AS30" s="696"/>
      <c r="AT30" s="693"/>
      <c r="AU30" s="693"/>
      <c r="AV30" s="694"/>
      <c r="AW30" s="503"/>
    </row>
    <row r="31" spans="2:49" ht="27" customHeight="1" thickTop="1" thickBot="1" x14ac:dyDescent="0.2">
      <c r="B31" s="631" t="s">
        <v>226</v>
      </c>
      <c r="C31" s="632"/>
      <c r="D31" s="655">
        <v>16.600000000000001</v>
      </c>
      <c r="E31" s="655"/>
      <c r="F31" s="655"/>
      <c r="G31" s="212" t="s">
        <v>198</v>
      </c>
      <c r="H31" s="644">
        <f>+AS24</f>
        <v>13.7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C000"/>
    <pageSetUpPr fitToPage="1"/>
  </sheetPr>
  <dimension ref="B1:BJ76"/>
  <sheetViews>
    <sheetView showGridLines="0" topLeftCell="A23" zoomScaleNormal="100" workbookViewId="0">
      <selection activeCell="AL31" sqref="AL31:AQ3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7.5</v>
      </c>
      <c r="E24" s="655"/>
      <c r="F24" s="655"/>
      <c r="G24" s="212" t="s">
        <v>198</v>
      </c>
      <c r="H24" s="644">
        <f>+F12</f>
        <v>1.5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1.5</v>
      </c>
      <c r="Q27" s="704"/>
      <c r="R27" s="704"/>
      <c r="S27" s="704"/>
      <c r="T27" s="54" t="s">
        <v>38</v>
      </c>
      <c r="U27" s="74"/>
      <c r="V27" s="74"/>
      <c r="Y27" s="72" t="s">
        <v>39</v>
      </c>
      <c r="Z27" s="75"/>
      <c r="AH27" s="63"/>
      <c r="AI27" s="63"/>
      <c r="AJ27" s="63"/>
      <c r="AK27" s="63"/>
      <c r="AL27" s="674">
        <f>+AH18+P27</f>
        <v>1.5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7.5</v>
      </c>
      <c r="E29" s="655"/>
      <c r="F29" s="655"/>
      <c r="G29" s="212" t="s">
        <v>198</v>
      </c>
      <c r="H29" s="644">
        <f>+AL27</f>
        <v>1.5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7.5</v>
      </c>
      <c r="E30" s="655"/>
      <c r="F30" s="655"/>
      <c r="G30" s="212" t="s">
        <v>198</v>
      </c>
      <c r="H30" s="644">
        <f>+AL30</f>
        <v>1.5</v>
      </c>
      <c r="I30" s="645"/>
      <c r="J30" s="212" t="s">
        <v>198</v>
      </c>
      <c r="M30" s="653"/>
      <c r="P30" s="66"/>
      <c r="R30" s="658">
        <f>+ROUND(AA28,1)+ROUND(AA29,1)+ROUND(AA30,1)</f>
        <v>1.5</v>
      </c>
      <c r="S30" s="704"/>
      <c r="T30" s="704"/>
      <c r="U30" s="704"/>
      <c r="V30" s="54" t="s">
        <v>16</v>
      </c>
      <c r="Y30" s="659" t="s">
        <v>186</v>
      </c>
      <c r="Z30" s="660"/>
      <c r="AA30" s="700"/>
      <c r="AB30" s="701"/>
      <c r="AC30" s="701"/>
      <c r="AD30" s="701"/>
      <c r="AE30" s="701"/>
      <c r="AF30" s="54" t="s">
        <v>13</v>
      </c>
      <c r="AL30" s="677">
        <v>1.5</v>
      </c>
      <c r="AM30" s="678"/>
      <c r="AN30" s="678"/>
      <c r="AO30" s="678"/>
      <c r="AP30" s="62" t="s">
        <v>13</v>
      </c>
      <c r="AS30" s="696"/>
      <c r="AT30" s="693"/>
      <c r="AU30" s="693"/>
      <c r="AV30" s="694"/>
      <c r="AW30" s="503"/>
    </row>
    <row r="31" spans="2:49" ht="27" customHeight="1" thickTop="1" thickBot="1" x14ac:dyDescent="0.2">
      <c r="B31" s="631" t="s">
        <v>226</v>
      </c>
      <c r="C31" s="632"/>
      <c r="D31" s="655">
        <v>7.5</v>
      </c>
      <c r="E31" s="655"/>
      <c r="F31" s="655"/>
      <c r="G31" s="212" t="s">
        <v>198</v>
      </c>
      <c r="H31" s="644">
        <f>+AS24</f>
        <v>1.5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C000"/>
    <pageSetUpPr fitToPage="1"/>
  </sheetPr>
  <dimension ref="B1:BJ76"/>
  <sheetViews>
    <sheetView showGridLines="0" topLeftCell="A23" zoomScaleNormal="100" workbookViewId="0">
      <selection activeCell="AJ43" sqref="AJ43"/>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2.9</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7.7</v>
      </c>
      <c r="E24" s="655"/>
      <c r="F24" s="655"/>
      <c r="G24" s="212" t="s">
        <v>198</v>
      </c>
      <c r="H24" s="644">
        <f>+F12</f>
        <v>2.9</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2.9</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2.9</v>
      </c>
      <c r="Q27" s="704"/>
      <c r="R27" s="704"/>
      <c r="S27" s="704"/>
      <c r="T27" s="54" t="s">
        <v>38</v>
      </c>
      <c r="U27" s="74"/>
      <c r="V27" s="74"/>
      <c r="Y27" s="72" t="s">
        <v>39</v>
      </c>
      <c r="Z27" s="75"/>
      <c r="AH27" s="63"/>
      <c r="AI27" s="63"/>
      <c r="AJ27" s="63"/>
      <c r="AK27" s="63"/>
      <c r="AL27" s="674">
        <f>+AH18+P27</f>
        <v>2.9</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2.9</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7.7</v>
      </c>
      <c r="E29" s="655"/>
      <c r="F29" s="655"/>
      <c r="G29" s="212" t="s">
        <v>198</v>
      </c>
      <c r="H29" s="644">
        <f>+AL27</f>
        <v>2.9</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7.7</v>
      </c>
      <c r="E30" s="655"/>
      <c r="F30" s="655"/>
      <c r="G30" s="212" t="s">
        <v>198</v>
      </c>
      <c r="H30" s="644">
        <f>+AL30</f>
        <v>2.9</v>
      </c>
      <c r="I30" s="645"/>
      <c r="J30" s="212" t="s">
        <v>198</v>
      </c>
      <c r="M30" s="653"/>
      <c r="P30" s="66"/>
      <c r="R30" s="658">
        <f>+ROUND(AA28,1)+ROUND(AA29,1)+ROUND(AA30,1)</f>
        <v>2.9</v>
      </c>
      <c r="S30" s="704"/>
      <c r="T30" s="704"/>
      <c r="U30" s="704"/>
      <c r="V30" s="54" t="s">
        <v>16</v>
      </c>
      <c r="Y30" s="659" t="s">
        <v>186</v>
      </c>
      <c r="Z30" s="660"/>
      <c r="AA30" s="700"/>
      <c r="AB30" s="701"/>
      <c r="AC30" s="701"/>
      <c r="AD30" s="701"/>
      <c r="AE30" s="701"/>
      <c r="AF30" s="54" t="s">
        <v>13</v>
      </c>
      <c r="AL30" s="677">
        <v>2.9</v>
      </c>
      <c r="AM30" s="678"/>
      <c r="AN30" s="678"/>
      <c r="AO30" s="678"/>
      <c r="AP30" s="62" t="s">
        <v>13</v>
      </c>
      <c r="AS30" s="696"/>
      <c r="AT30" s="693"/>
      <c r="AU30" s="693"/>
      <c r="AV30" s="694"/>
      <c r="AW30" s="503"/>
    </row>
    <row r="31" spans="2:49" ht="27" customHeight="1" thickTop="1" thickBot="1" x14ac:dyDescent="0.2">
      <c r="B31" s="631" t="s">
        <v>226</v>
      </c>
      <c r="C31" s="632"/>
      <c r="D31" s="655">
        <v>7.7</v>
      </c>
      <c r="E31" s="655"/>
      <c r="F31" s="655"/>
      <c r="G31" s="212" t="s">
        <v>198</v>
      </c>
      <c r="H31" s="644">
        <f>+AS24</f>
        <v>2.9</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C000"/>
    <pageSetUpPr fitToPage="1"/>
  </sheetPr>
  <dimension ref="B1:BJ76"/>
  <sheetViews>
    <sheetView showGridLines="0" topLeftCell="A20" zoomScaleNormal="100" workbookViewId="0">
      <selection activeCell="AA28" sqref="AA28:AE28"/>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253.1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516.1</v>
      </c>
      <c r="E24" s="655"/>
      <c r="F24" s="655"/>
      <c r="G24" s="212" t="s">
        <v>198</v>
      </c>
      <c r="H24" s="644">
        <f>+F12</f>
        <v>253.1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253.1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253.1</v>
      </c>
      <c r="Q27" s="704"/>
      <c r="R27" s="704"/>
      <c r="S27" s="704"/>
      <c r="T27" s="54" t="s">
        <v>38</v>
      </c>
      <c r="U27" s="74"/>
      <c r="V27" s="74"/>
      <c r="Y27" s="72" t="s">
        <v>39</v>
      </c>
      <c r="Z27" s="75"/>
      <c r="AH27" s="63"/>
      <c r="AI27" s="63"/>
      <c r="AJ27" s="63"/>
      <c r="AK27" s="63"/>
      <c r="AL27" s="674">
        <f>+AH18+P27</f>
        <v>253.1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253.1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516.1</v>
      </c>
      <c r="E29" s="655"/>
      <c r="F29" s="655"/>
      <c r="G29" s="212" t="s">
        <v>198</v>
      </c>
      <c r="H29" s="644">
        <f>+AL27</f>
        <v>253.1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516.1</v>
      </c>
      <c r="E30" s="655"/>
      <c r="F30" s="655"/>
      <c r="G30" s="212" t="s">
        <v>198</v>
      </c>
      <c r="H30" s="644">
        <f>+AL30</f>
        <v>213.5</v>
      </c>
      <c r="I30" s="645"/>
      <c r="J30" s="212" t="s">
        <v>198</v>
      </c>
      <c r="M30" s="653"/>
      <c r="P30" s="66"/>
      <c r="R30" s="658">
        <f>+ROUND(AA28,1)+ROUND(AA29,1)+ROUND(AA30,1)</f>
        <v>253.1</v>
      </c>
      <c r="S30" s="704"/>
      <c r="T30" s="704"/>
      <c r="U30" s="704"/>
      <c r="V30" s="54" t="s">
        <v>16</v>
      </c>
      <c r="Y30" s="659" t="s">
        <v>186</v>
      </c>
      <c r="Z30" s="660"/>
      <c r="AA30" s="700"/>
      <c r="AB30" s="701"/>
      <c r="AC30" s="701"/>
      <c r="AD30" s="701"/>
      <c r="AE30" s="701"/>
      <c r="AF30" s="54" t="s">
        <v>13</v>
      </c>
      <c r="AL30" s="677">
        <v>213.5</v>
      </c>
      <c r="AM30" s="678"/>
      <c r="AN30" s="678"/>
      <c r="AO30" s="678"/>
      <c r="AP30" s="62" t="s">
        <v>13</v>
      </c>
      <c r="AS30" s="696"/>
      <c r="AT30" s="693"/>
      <c r="AU30" s="693"/>
      <c r="AV30" s="694"/>
      <c r="AW30" s="503"/>
    </row>
    <row r="31" spans="2:49" ht="27" customHeight="1" thickTop="1" thickBot="1" x14ac:dyDescent="0.2">
      <c r="B31" s="631" t="s">
        <v>226</v>
      </c>
      <c r="C31" s="632"/>
      <c r="D31" s="655">
        <v>516.1</v>
      </c>
      <c r="E31" s="655"/>
      <c r="F31" s="655"/>
      <c r="G31" s="212" t="s">
        <v>198</v>
      </c>
      <c r="H31" s="644">
        <f>+AS24</f>
        <v>253.1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C000"/>
    <pageSetUpPr fitToPage="1"/>
  </sheetPr>
  <dimension ref="B1:BJ76"/>
  <sheetViews>
    <sheetView showGridLines="0" topLeftCell="A22" zoomScaleNormal="100" workbookViewId="0">
      <selection activeCell="AM43" sqref="AM43"/>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33.300000000000004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43.4</v>
      </c>
      <c r="E24" s="655"/>
      <c r="F24" s="655"/>
      <c r="G24" s="212" t="s">
        <v>198</v>
      </c>
      <c r="H24" s="644">
        <f>+F12</f>
        <v>33.300000000000004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33.200000000000003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33.300000000000004</v>
      </c>
      <c r="Q27" s="704"/>
      <c r="R27" s="704"/>
      <c r="S27" s="704"/>
      <c r="T27" s="54" t="s">
        <v>38</v>
      </c>
      <c r="U27" s="74"/>
      <c r="V27" s="74"/>
      <c r="Y27" s="72" t="s">
        <v>39</v>
      </c>
      <c r="Z27" s="75"/>
      <c r="AH27" s="63"/>
      <c r="AI27" s="63"/>
      <c r="AJ27" s="63"/>
      <c r="AK27" s="63"/>
      <c r="AL27" s="674">
        <f>+AH18+P27</f>
        <v>33.300000000000004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33.200000000000003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43.4</v>
      </c>
      <c r="E29" s="655"/>
      <c r="F29" s="655"/>
      <c r="G29" s="212" t="s">
        <v>198</v>
      </c>
      <c r="H29" s="644">
        <f>+AL27</f>
        <v>33.300000000000004</v>
      </c>
      <c r="I29" s="645"/>
      <c r="J29" s="212" t="s">
        <v>198</v>
      </c>
      <c r="M29" s="653"/>
      <c r="P29" s="66"/>
      <c r="Q29" s="158"/>
      <c r="R29" s="61" t="s">
        <v>183</v>
      </c>
      <c r="S29" s="699" t="s">
        <v>33</v>
      </c>
      <c r="T29" s="702"/>
      <c r="U29" s="702"/>
      <c r="V29" s="703"/>
      <c r="W29" s="58"/>
      <c r="X29" s="76"/>
      <c r="Y29" s="659" t="s">
        <v>258</v>
      </c>
      <c r="Z29" s="660"/>
      <c r="AA29" s="700">
        <v>0.1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43.4</v>
      </c>
      <c r="E30" s="655"/>
      <c r="F30" s="655"/>
      <c r="G30" s="212" t="s">
        <v>198</v>
      </c>
      <c r="H30" s="644">
        <f>+AL30</f>
        <v>33.200000000000003</v>
      </c>
      <c r="I30" s="645"/>
      <c r="J30" s="212" t="s">
        <v>198</v>
      </c>
      <c r="M30" s="653"/>
      <c r="P30" s="66"/>
      <c r="R30" s="658">
        <f>+ROUND(AA28,1)+ROUND(AA29,1)+ROUND(AA30,1)</f>
        <v>33.300000000000004</v>
      </c>
      <c r="S30" s="704"/>
      <c r="T30" s="704"/>
      <c r="U30" s="704"/>
      <c r="V30" s="54" t="s">
        <v>16</v>
      </c>
      <c r="Y30" s="659" t="s">
        <v>186</v>
      </c>
      <c r="Z30" s="660"/>
      <c r="AA30" s="700"/>
      <c r="AB30" s="701"/>
      <c r="AC30" s="701"/>
      <c r="AD30" s="701"/>
      <c r="AE30" s="701"/>
      <c r="AF30" s="54" t="s">
        <v>13</v>
      </c>
      <c r="AL30" s="677">
        <v>33.200000000000003</v>
      </c>
      <c r="AM30" s="678"/>
      <c r="AN30" s="678"/>
      <c r="AO30" s="678"/>
      <c r="AP30" s="62" t="s">
        <v>13</v>
      </c>
      <c r="AS30" s="696"/>
      <c r="AT30" s="693"/>
      <c r="AU30" s="693"/>
      <c r="AV30" s="694"/>
      <c r="AW30" s="503"/>
    </row>
    <row r="31" spans="2:49" ht="27" customHeight="1" thickTop="1" thickBot="1" x14ac:dyDescent="0.2">
      <c r="B31" s="631" t="s">
        <v>226</v>
      </c>
      <c r="C31" s="632"/>
      <c r="D31" s="655">
        <v>43.4</v>
      </c>
      <c r="E31" s="655"/>
      <c r="F31" s="655"/>
      <c r="G31" s="212" t="s">
        <v>198</v>
      </c>
      <c r="H31" s="644">
        <f>+AS24</f>
        <v>33.200000000000003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C000"/>
    <pageSetUpPr fitToPage="1"/>
  </sheetPr>
  <dimension ref="B1:BJ76"/>
  <sheetViews>
    <sheetView showGridLines="0" topLeftCell="A19" zoomScaleNormal="100" workbookViewId="0">
      <selection activeCell="R38" sqref="R38"/>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69.5</v>
      </c>
      <c r="E24" s="655"/>
      <c r="F24" s="655"/>
      <c r="G24" s="212" t="s">
        <v>198</v>
      </c>
      <c r="H24" s="644">
        <f>+F12</f>
        <v>53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34.799999999999997</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53</v>
      </c>
      <c r="Q27" s="704"/>
      <c r="R27" s="704"/>
      <c r="S27" s="704"/>
      <c r="T27" s="54" t="s">
        <v>38</v>
      </c>
      <c r="U27" s="74"/>
      <c r="V27" s="74"/>
      <c r="Y27" s="72" t="s">
        <v>39</v>
      </c>
      <c r="Z27" s="75"/>
      <c r="AH27" s="63"/>
      <c r="AI27" s="63"/>
      <c r="AJ27" s="63"/>
      <c r="AK27" s="63"/>
      <c r="AL27" s="674">
        <f>+AH18+P27</f>
        <v>53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34.799999999999997</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0.5</v>
      </c>
      <c r="E29" s="655"/>
      <c r="F29" s="655"/>
      <c r="G29" s="212" t="s">
        <v>198</v>
      </c>
      <c r="H29" s="644">
        <f>+AL27</f>
        <v>53</v>
      </c>
      <c r="I29" s="645"/>
      <c r="J29" s="212" t="s">
        <v>198</v>
      </c>
      <c r="M29" s="653"/>
      <c r="P29" s="66"/>
      <c r="Q29" s="158"/>
      <c r="R29" s="61" t="s">
        <v>183</v>
      </c>
      <c r="S29" s="699" t="s">
        <v>33</v>
      </c>
      <c r="T29" s="702"/>
      <c r="U29" s="702"/>
      <c r="V29" s="703"/>
      <c r="W29" s="58"/>
      <c r="X29" s="76"/>
      <c r="Y29" s="659" t="s">
        <v>258</v>
      </c>
      <c r="Z29" s="660"/>
      <c r="AA29" s="700">
        <v>18.2</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0.5</v>
      </c>
      <c r="E30" s="655"/>
      <c r="F30" s="655"/>
      <c r="G30" s="212" t="s">
        <v>198</v>
      </c>
      <c r="H30" s="644">
        <f>+AL30</f>
        <v>53</v>
      </c>
      <c r="I30" s="645"/>
      <c r="J30" s="212" t="s">
        <v>198</v>
      </c>
      <c r="M30" s="653"/>
      <c r="P30" s="66"/>
      <c r="R30" s="658">
        <f>+ROUND(AA28,1)+ROUND(AA29,1)+ROUND(AA30,1)</f>
        <v>53</v>
      </c>
      <c r="S30" s="704"/>
      <c r="T30" s="704"/>
      <c r="U30" s="704"/>
      <c r="V30" s="54" t="s">
        <v>16</v>
      </c>
      <c r="Y30" s="659" t="s">
        <v>186</v>
      </c>
      <c r="Z30" s="660"/>
      <c r="AA30" s="700"/>
      <c r="AB30" s="701"/>
      <c r="AC30" s="701"/>
      <c r="AD30" s="701"/>
      <c r="AE30" s="701"/>
      <c r="AF30" s="54" t="s">
        <v>13</v>
      </c>
      <c r="AL30" s="677">
        <v>53</v>
      </c>
      <c r="AM30" s="678"/>
      <c r="AN30" s="678"/>
      <c r="AO30" s="678"/>
      <c r="AP30" s="62" t="s">
        <v>13</v>
      </c>
      <c r="AS30" s="696"/>
      <c r="AT30" s="693"/>
      <c r="AU30" s="693"/>
      <c r="AV30" s="694"/>
      <c r="AW30" s="503"/>
    </row>
    <row r="31" spans="2:49" ht="27" customHeight="1" thickTop="1" thickBot="1" x14ac:dyDescent="0.2">
      <c r="B31" s="631" t="s">
        <v>226</v>
      </c>
      <c r="C31" s="632"/>
      <c r="D31" s="655">
        <v>0.5</v>
      </c>
      <c r="E31" s="655"/>
      <c r="F31" s="655"/>
      <c r="G31" s="212" t="s">
        <v>198</v>
      </c>
      <c r="H31" s="644">
        <f>+AS24</f>
        <v>34.799999999999997</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topLeftCell="A11"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C000"/>
    <pageSetUpPr fitToPage="1"/>
  </sheetPr>
  <dimension ref="B1:BJ76"/>
  <sheetViews>
    <sheetView showGridLines="0" topLeftCell="A18" zoomScaleNormal="100" workbookViewId="0">
      <selection activeCell="AU36" sqref="AU36"/>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野村不動産パートナーズ株式会社
建築事業本部　建築インテリア一部</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225.6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3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410.2</v>
      </c>
      <c r="E24" s="655"/>
      <c r="F24" s="655"/>
      <c r="G24" s="212" t="s">
        <v>198</v>
      </c>
      <c r="H24" s="644">
        <f>+F12</f>
        <v>225.6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225.6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225.6</v>
      </c>
      <c r="Q27" s="704"/>
      <c r="R27" s="704"/>
      <c r="S27" s="704"/>
      <c r="T27" s="54" t="s">
        <v>38</v>
      </c>
      <c r="U27" s="74"/>
      <c r="V27" s="74"/>
      <c r="Y27" s="72" t="s">
        <v>39</v>
      </c>
      <c r="Z27" s="75"/>
      <c r="AH27" s="63"/>
      <c r="AI27" s="63"/>
      <c r="AJ27" s="63"/>
      <c r="AK27" s="63"/>
      <c r="AL27" s="674">
        <f>+AH18+P27</f>
        <v>225.6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225.6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410.2</v>
      </c>
      <c r="E29" s="655"/>
      <c r="F29" s="655"/>
      <c r="G29" s="212" t="s">
        <v>198</v>
      </c>
      <c r="H29" s="644">
        <f>+AL27</f>
        <v>225.6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410.2</v>
      </c>
      <c r="E30" s="655"/>
      <c r="F30" s="655"/>
      <c r="G30" s="212" t="s">
        <v>198</v>
      </c>
      <c r="H30" s="644">
        <f>+AL30</f>
        <v>225.6</v>
      </c>
      <c r="I30" s="645"/>
      <c r="J30" s="212" t="s">
        <v>198</v>
      </c>
      <c r="M30" s="653"/>
      <c r="P30" s="66"/>
      <c r="R30" s="658">
        <f>+ROUND(AA28,1)+ROUND(AA29,1)+ROUND(AA30,1)</f>
        <v>225.6</v>
      </c>
      <c r="S30" s="704"/>
      <c r="T30" s="704"/>
      <c r="U30" s="704"/>
      <c r="V30" s="54" t="s">
        <v>16</v>
      </c>
      <c r="Y30" s="659" t="s">
        <v>186</v>
      </c>
      <c r="Z30" s="660"/>
      <c r="AA30" s="700"/>
      <c r="AB30" s="701"/>
      <c r="AC30" s="701"/>
      <c r="AD30" s="701"/>
      <c r="AE30" s="701"/>
      <c r="AF30" s="54" t="s">
        <v>13</v>
      </c>
      <c r="AL30" s="677">
        <v>225.6</v>
      </c>
      <c r="AM30" s="678"/>
      <c r="AN30" s="678"/>
      <c r="AO30" s="678"/>
      <c r="AP30" s="62" t="s">
        <v>13</v>
      </c>
      <c r="AS30" s="696"/>
      <c r="AT30" s="693"/>
      <c r="AU30" s="693"/>
      <c r="AV30" s="694"/>
      <c r="AW30" s="503"/>
    </row>
    <row r="31" spans="2:49" ht="27" customHeight="1" thickTop="1" thickBot="1" x14ac:dyDescent="0.2">
      <c r="B31" s="631" t="s">
        <v>226</v>
      </c>
      <c r="C31" s="632"/>
      <c r="D31" s="655">
        <v>410.2</v>
      </c>
      <c r="E31" s="655"/>
      <c r="F31" s="655"/>
      <c r="G31" s="212" t="s">
        <v>198</v>
      </c>
      <c r="H31" s="644">
        <f>+AS24</f>
        <v>225.6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election activeCell="AD23" sqref="AD23"/>
    </sheetView>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野村不動産パートナーズ株式会社
建築事業本部　建築インテリア一部</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t="str">
        <f>IF(OR(ｲ.汚泥!D24&gt;0,ｲ.汚泥!D24&lt;0),ｲ.汚泥!D24,IF(H$19&gt;0,"0",0))</f>
        <v>0</v>
      </c>
      <c r="I9" s="393" t="str">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16.600000000000001</v>
      </c>
      <c r="M9" s="393">
        <f>IF(OR(ｷ.紙くず!D24&gt;0,ｷ.紙くず!D24&lt;0),ｷ.紙くず!D24,IF(M$19&gt;0,"0",0))</f>
        <v>7.5</v>
      </c>
      <c r="N9" s="393">
        <f>IF(OR(ｸ.木くず!D24&gt;0,ｸ.木くず!D24&lt;0),ｸ.木くず!D24,IF(N$19&gt;0,"0",0))</f>
        <v>7.7</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516.1</v>
      </c>
      <c r="T9" s="393">
        <f>IF(OR(ｾ.ｶﾞﾗｽ･ｺﾝｸﾘ･陶磁器くず!D24&gt;0,ｾ.ｶﾞﾗｽ･ｺﾝｸﾘ･陶磁器くず!D24&lt;0),ｾ.ｶﾞﾗｽ･ｺﾝｸﾘ･陶磁器くず!D24,IF(T$19&gt;0,"0",0))</f>
        <v>43.4</v>
      </c>
      <c r="U9" s="393">
        <f>IF(OR(ｿ.鉱さい!D24&gt;0,ｿ.鉱さい!D24&lt;0),ｿ.鉱さい!D24,IF(U$19&gt;0,"0",0))</f>
        <v>0</v>
      </c>
      <c r="V9" s="393">
        <f>IF(OR(ﾀ.がれき類!D24&gt;0,ﾀ.がれき類!D24&lt;0),ﾀ.がれき類!D24,IF(V$19&gt;0,"0",0))</f>
        <v>69.5</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410.2</v>
      </c>
      <c r="AA9" s="395">
        <f>IF(SUM(G9:Z9)&gt;0,SUM(G9:Z9),IF(AA$19&gt;0,"0",0))</f>
        <v>1071</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t="str">
        <f>IF(OR(ｲ.汚泥!D29&gt;0,ｲ.汚泥!D29&lt;0),ｲ.汚泥!D29,IF(H$19&gt;0,"0",0))</f>
        <v>0</v>
      </c>
      <c r="I14" s="399" t="str">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16.600000000000001</v>
      </c>
      <c r="M14" s="399">
        <f>IF(OR(ｷ.紙くず!D29&gt;0,ｷ.紙くず!D29&lt;0),ｷ.紙くず!D29,IF(M$19&gt;0,"0",0))</f>
        <v>7.5</v>
      </c>
      <c r="N14" s="399">
        <f>IF(OR(ｸ.木くず!D29&gt;0,ｸ.木くず!D29&lt;0),ｸ.木くず!D29,IF(N$19&gt;0,"0",0))</f>
        <v>7.7</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516.1</v>
      </c>
      <c r="T14" s="399">
        <f>IF(OR(ｾ.ｶﾞﾗｽ･ｺﾝｸﾘ･陶磁器くず!D29&gt;0,ｾ.ｶﾞﾗｽ･ｺﾝｸﾘ･陶磁器くず!D29&lt;0),ｾ.ｶﾞﾗｽ･ｺﾝｸﾘ･陶磁器くず!D29,IF(T$19&gt;0,"0",0))</f>
        <v>43.4</v>
      </c>
      <c r="U14" s="399">
        <f>IF(OR(ｿ.鉱さい!D29&gt;0,ｿ.鉱さい!D29&lt;0),ｿ.鉱さい!D29,IF(U$19&gt;0,"0",0))</f>
        <v>0</v>
      </c>
      <c r="V14" s="399">
        <f>IF(OR(ﾀ.がれき類!D29&gt;0,ﾀ.がれき類!D29&lt;0),ﾀ.がれき類!D29,IF(V$19&gt;0,"0",0))</f>
        <v>0.5</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410.2</v>
      </c>
      <c r="AA14" s="401">
        <f t="shared" si="0"/>
        <v>1002</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t="str">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16.600000000000001</v>
      </c>
      <c r="M15" s="399">
        <f>IF(OR(ｷ.紙くず!D30&gt;0,ｷ.紙くず!D30&lt;0),ｷ.紙くず!D30,IF(M$19&gt;0,"0",0))</f>
        <v>7.5</v>
      </c>
      <c r="N15" s="399">
        <f>IF(OR(ｸ.木くず!D30&gt;0,ｸ.木くず!D30&lt;0),ｸ.木くず!D30,IF(N$19&gt;0,"0",0))</f>
        <v>7.7</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516.1</v>
      </c>
      <c r="T15" s="399">
        <f>IF(OR(ｾ.ｶﾞﾗｽ･ｺﾝｸﾘ･陶磁器くず!D30&gt;0,ｾ.ｶﾞﾗｽ･ｺﾝｸﾘ･陶磁器くず!D30&lt;0),ｾ.ｶﾞﾗｽ･ｺﾝｸﾘ･陶磁器くず!D30,IF(T$19&gt;0,"0",0))</f>
        <v>43.4</v>
      </c>
      <c r="U15" s="399">
        <f>IF(OR(ｿ.鉱さい!D30&gt;0,ｿ.鉱さい!D30&lt;0),ｿ.鉱さい!D30,IF(U$19&gt;0,"0",0))</f>
        <v>0</v>
      </c>
      <c r="V15" s="399">
        <f>IF(OR(ﾀ.がれき類!D30&gt;0,ﾀ.がれき類!D30&lt;0),ﾀ.がれき類!D30,IF(V$19&gt;0,"0",0))</f>
        <v>0.5</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410.2</v>
      </c>
      <c r="AA15" s="401">
        <f t="shared" si="0"/>
        <v>1002</v>
      </c>
    </row>
    <row r="16" spans="2:27" ht="24" customHeight="1" x14ac:dyDescent="0.15">
      <c r="B16" s="184" t="s">
        <v>245</v>
      </c>
      <c r="C16" s="759" t="s">
        <v>243</v>
      </c>
      <c r="D16" s="759"/>
      <c r="E16" s="759"/>
      <c r="F16" s="760"/>
      <c r="G16" s="399">
        <f>IF(OR(ｱ.燃え殻!D31&gt;0,ｱ.燃え殻!D31&lt;0),ｱ.燃え殻!D31,IF(G$19&gt;0,"0",0))</f>
        <v>0</v>
      </c>
      <c r="H16" s="399" t="str">
        <f>IF(OR(ｲ.汚泥!D31&gt;0,ｲ.汚泥!D31&lt;0),ｲ.汚泥!D31,IF(H$19&gt;0,"0",0))</f>
        <v>0</v>
      </c>
      <c r="I16" s="399" t="str">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16.600000000000001</v>
      </c>
      <c r="M16" s="399">
        <f>IF(OR(ｷ.紙くず!D31&gt;0,ｷ.紙くず!D31&lt;0),ｷ.紙くず!D31,IF(M$19&gt;0,"0",0))</f>
        <v>7.5</v>
      </c>
      <c r="N16" s="399">
        <f>IF(OR(ｸ.木くず!D31&gt;0,ｸ.木くず!D31&lt;0),ｸ.木くず!D31,IF(N$19&gt;0,"0",0))</f>
        <v>7.7</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516.1</v>
      </c>
      <c r="T16" s="399">
        <f>IF(OR(ｾ.ｶﾞﾗｽ･ｺﾝｸﾘ･陶磁器くず!D31&gt;0,ｾ.ｶﾞﾗｽ･ｺﾝｸﾘ･陶磁器くず!D31&lt;0),ｾ.ｶﾞﾗｽ･ｺﾝｸﾘ･陶磁器くず!D31,IF(T$19&gt;0,"0",0))</f>
        <v>43.4</v>
      </c>
      <c r="U16" s="399">
        <f>IF(OR(ｿ.鉱さい!D31&gt;0,ｿ.鉱さい!D31&lt;0),ｿ.鉱さい!D31,IF(U$19&gt;0,"0",0))</f>
        <v>0</v>
      </c>
      <c r="V16" s="399">
        <f>IF(OR(ﾀ.がれき類!D31&gt;0,ﾀ.がれき類!D31&lt;0),ﾀ.がれき類!D31,IF(V$19&gt;0,"0",0))</f>
        <v>0.5</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410.2</v>
      </c>
      <c r="AA16" s="401">
        <f t="shared" si="0"/>
        <v>1002</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t="str">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0.8</v>
      </c>
      <c r="I19" s="405">
        <f t="shared" si="1"/>
        <v>0.3</v>
      </c>
      <c r="J19" s="405">
        <f t="shared" si="1"/>
        <v>0</v>
      </c>
      <c r="K19" s="405">
        <f t="shared" si="1"/>
        <v>0</v>
      </c>
      <c r="L19" s="405">
        <f t="shared" si="1"/>
        <v>13.7</v>
      </c>
      <c r="M19" s="405">
        <f t="shared" si="1"/>
        <v>1.5</v>
      </c>
      <c r="N19" s="405">
        <f t="shared" si="1"/>
        <v>2.9</v>
      </c>
      <c r="O19" s="405">
        <f t="shared" si="1"/>
        <v>0</v>
      </c>
      <c r="P19" s="405">
        <f t="shared" si="1"/>
        <v>0</v>
      </c>
      <c r="Q19" s="405">
        <f t="shared" si="1"/>
        <v>0</v>
      </c>
      <c r="R19" s="405">
        <f t="shared" si="1"/>
        <v>0</v>
      </c>
      <c r="S19" s="405">
        <f t="shared" si="1"/>
        <v>253.1</v>
      </c>
      <c r="T19" s="405">
        <f t="shared" si="1"/>
        <v>33.300000000000004</v>
      </c>
      <c r="U19" s="405">
        <f t="shared" si="1"/>
        <v>0</v>
      </c>
      <c r="V19" s="405">
        <f t="shared" si="1"/>
        <v>53</v>
      </c>
      <c r="W19" s="405">
        <f t="shared" si="1"/>
        <v>0</v>
      </c>
      <c r="X19" s="405">
        <f t="shared" si="1"/>
        <v>0</v>
      </c>
      <c r="Y19" s="405">
        <f t="shared" si="1"/>
        <v>0</v>
      </c>
      <c r="Z19" s="406">
        <f t="shared" si="1"/>
        <v>225.6</v>
      </c>
      <c r="AA19" s="407">
        <f t="shared" ref="AA19:AA25" si="2">SUM(G19:Z19)</f>
        <v>584.20000000000005</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0.8</v>
      </c>
      <c r="I37" s="441">
        <f t="shared" si="8"/>
        <v>0.3</v>
      </c>
      <c r="J37" s="441">
        <f t="shared" si="8"/>
        <v>0</v>
      </c>
      <c r="K37" s="441">
        <f t="shared" si="8"/>
        <v>0</v>
      </c>
      <c r="L37" s="441">
        <f t="shared" si="8"/>
        <v>13.7</v>
      </c>
      <c r="M37" s="441">
        <f t="shared" si="8"/>
        <v>1.5</v>
      </c>
      <c r="N37" s="441">
        <f t="shared" si="8"/>
        <v>2.9</v>
      </c>
      <c r="O37" s="441">
        <f t="shared" si="8"/>
        <v>0</v>
      </c>
      <c r="P37" s="441">
        <f t="shared" si="8"/>
        <v>0</v>
      </c>
      <c r="Q37" s="441">
        <f t="shared" si="8"/>
        <v>0</v>
      </c>
      <c r="R37" s="441">
        <f t="shared" si="8"/>
        <v>0</v>
      </c>
      <c r="S37" s="441">
        <f t="shared" si="8"/>
        <v>253.1</v>
      </c>
      <c r="T37" s="441">
        <f t="shared" si="8"/>
        <v>33.300000000000004</v>
      </c>
      <c r="U37" s="441">
        <f t="shared" si="8"/>
        <v>0</v>
      </c>
      <c r="V37" s="441">
        <f t="shared" si="8"/>
        <v>53</v>
      </c>
      <c r="W37" s="441">
        <f t="shared" si="8"/>
        <v>0</v>
      </c>
      <c r="X37" s="441">
        <f t="shared" si="8"/>
        <v>0</v>
      </c>
      <c r="Y37" s="441">
        <f t="shared" si="8"/>
        <v>0</v>
      </c>
      <c r="Z37" s="442">
        <f t="shared" si="8"/>
        <v>225.6</v>
      </c>
      <c r="AA37" s="443">
        <f t="shared" si="4"/>
        <v>584.20000000000005</v>
      </c>
    </row>
    <row r="38" spans="2:27" ht="24" customHeight="1" x14ac:dyDescent="0.15">
      <c r="B38" s="182"/>
      <c r="C38" s="782"/>
      <c r="D38" s="225"/>
      <c r="E38" s="223" t="s">
        <v>262</v>
      </c>
      <c r="F38" s="469"/>
      <c r="G38" s="432">
        <f t="shared" ref="G38:Z38" si="9">SUM(G39:G41)</f>
        <v>0</v>
      </c>
      <c r="H38" s="432">
        <f t="shared" si="9"/>
        <v>0.8</v>
      </c>
      <c r="I38" s="432">
        <f t="shared" si="9"/>
        <v>0.3</v>
      </c>
      <c r="J38" s="432">
        <f t="shared" si="9"/>
        <v>0</v>
      </c>
      <c r="K38" s="432">
        <f t="shared" si="9"/>
        <v>0</v>
      </c>
      <c r="L38" s="432">
        <f t="shared" si="9"/>
        <v>13.7</v>
      </c>
      <c r="M38" s="432">
        <f t="shared" si="9"/>
        <v>1.5</v>
      </c>
      <c r="N38" s="432">
        <f t="shared" si="9"/>
        <v>2.9</v>
      </c>
      <c r="O38" s="432">
        <f t="shared" si="9"/>
        <v>0</v>
      </c>
      <c r="P38" s="432">
        <f t="shared" si="9"/>
        <v>0</v>
      </c>
      <c r="Q38" s="432">
        <f t="shared" si="9"/>
        <v>0</v>
      </c>
      <c r="R38" s="432">
        <f t="shared" si="9"/>
        <v>0</v>
      </c>
      <c r="S38" s="432">
        <f t="shared" si="9"/>
        <v>253.1</v>
      </c>
      <c r="T38" s="432">
        <f t="shared" si="9"/>
        <v>33.300000000000004</v>
      </c>
      <c r="U38" s="432">
        <f t="shared" si="9"/>
        <v>0</v>
      </c>
      <c r="V38" s="432">
        <f t="shared" si="9"/>
        <v>53</v>
      </c>
      <c r="W38" s="432">
        <f t="shared" si="9"/>
        <v>0</v>
      </c>
      <c r="X38" s="432">
        <f t="shared" si="9"/>
        <v>0</v>
      </c>
      <c r="Y38" s="432">
        <f t="shared" si="9"/>
        <v>0</v>
      </c>
      <c r="Z38" s="433">
        <f t="shared" si="9"/>
        <v>225.6</v>
      </c>
      <c r="AA38" s="434">
        <f t="shared" si="4"/>
        <v>584.20000000000005</v>
      </c>
    </row>
    <row r="39" spans="2:27" ht="24" customHeight="1" x14ac:dyDescent="0.15">
      <c r="B39" s="182"/>
      <c r="C39" s="782"/>
      <c r="D39" s="226"/>
      <c r="E39" s="221"/>
      <c r="F39" s="219" t="s">
        <v>235</v>
      </c>
      <c r="G39" s="435">
        <f>+ｱ.燃え殻!$AA$28</f>
        <v>0</v>
      </c>
      <c r="H39" s="435">
        <f>+ｲ.汚泥!$AA$28</f>
        <v>0.8</v>
      </c>
      <c r="I39" s="435">
        <f>+ｳ.廃油!$AA$28</f>
        <v>0.3</v>
      </c>
      <c r="J39" s="435">
        <f>+ｴ.廃酸!$AA$28</f>
        <v>0</v>
      </c>
      <c r="K39" s="435">
        <f>+ｵ.廃ｱﾙｶﾘ!$AA$28</f>
        <v>0</v>
      </c>
      <c r="L39" s="435">
        <f>+ｶ.廃ﾌﾟﾗ類!$AA$28</f>
        <v>13.7</v>
      </c>
      <c r="M39" s="435">
        <f>+ｷ.紙くず!$AA$28</f>
        <v>1.5</v>
      </c>
      <c r="N39" s="435">
        <f>+ｸ.木くず!$AA$28</f>
        <v>2.9</v>
      </c>
      <c r="O39" s="435">
        <f>+ｹ.繊維くず!$AA$28</f>
        <v>0</v>
      </c>
      <c r="P39" s="435">
        <f>+ｺ.動植物性残さ!$AA$28</f>
        <v>0</v>
      </c>
      <c r="Q39" s="435">
        <f>+ｻ.動物系固形不要物!$AA$28</f>
        <v>0</v>
      </c>
      <c r="R39" s="435">
        <f>+ｼ.ｺﾞﾑくず!$AA$28</f>
        <v>0</v>
      </c>
      <c r="S39" s="435">
        <f>+ｽ.金属くず!$AA$28</f>
        <v>253.1</v>
      </c>
      <c r="T39" s="435">
        <f>+ｾ.ｶﾞﾗｽ･ｺﾝｸﾘ･陶磁器くず!$AA$28</f>
        <v>33.200000000000003</v>
      </c>
      <c r="U39" s="435">
        <f>+ｿ.鉱さい!$AA$28</f>
        <v>0</v>
      </c>
      <c r="V39" s="435">
        <f>+ﾀ.がれき類!$AA$28</f>
        <v>34.799999999999997</v>
      </c>
      <c r="W39" s="435">
        <f>+ﾁ.動物のふん尿!$AA$28</f>
        <v>0</v>
      </c>
      <c r="X39" s="435">
        <f>+ﾂ.動物の死体!$AA$28</f>
        <v>0</v>
      </c>
      <c r="Y39" s="435">
        <f>+ﾃ.ばいじん!$AA$28</f>
        <v>0</v>
      </c>
      <c r="Z39" s="436">
        <f>+ﾄ.混合廃棄物その他!$AA$28</f>
        <v>225.6</v>
      </c>
      <c r="AA39" s="437">
        <f t="shared" si="4"/>
        <v>565.9</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0.1</v>
      </c>
      <c r="U40" s="435">
        <f>+ｿ.鉱さい!$AA$29</f>
        <v>0</v>
      </c>
      <c r="V40" s="435">
        <f>+ﾀ.がれき類!$AA$29</f>
        <v>18.2</v>
      </c>
      <c r="W40" s="435">
        <f>+ﾁ.動物のふん尿!$AA$29</f>
        <v>0</v>
      </c>
      <c r="X40" s="435">
        <f>+ﾂ.動物の死体!$AA$29</f>
        <v>0</v>
      </c>
      <c r="Y40" s="435">
        <f>+ﾃ.ばいじん!$AA$29</f>
        <v>0</v>
      </c>
      <c r="Z40" s="436">
        <f>+ﾄ.混合廃棄物その他!$AA$29</f>
        <v>0</v>
      </c>
      <c r="AA40" s="437">
        <f t="shared" si="4"/>
        <v>18.3</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0.8</v>
      </c>
      <c r="I43" s="444">
        <f>+ｳ.廃油!$AL$27</f>
        <v>0.3</v>
      </c>
      <c r="J43" s="444">
        <f>+ｴ.廃酸!$AL$27</f>
        <v>0</v>
      </c>
      <c r="K43" s="444">
        <f>+ｵ.廃ｱﾙｶﾘ!$AL$27</f>
        <v>0</v>
      </c>
      <c r="L43" s="444">
        <f>+ｶ.廃ﾌﾟﾗ類!$AL$27</f>
        <v>13.7</v>
      </c>
      <c r="M43" s="444">
        <f>+ｷ.紙くず!$AL$27</f>
        <v>1.5</v>
      </c>
      <c r="N43" s="444">
        <f>+ｸ.木くず!$AL$27</f>
        <v>2.9</v>
      </c>
      <c r="O43" s="444">
        <f>+ｹ.繊維くず!$AL$27</f>
        <v>0</v>
      </c>
      <c r="P43" s="444">
        <f>+ｺ.動植物性残さ!$AL$27</f>
        <v>0</v>
      </c>
      <c r="Q43" s="444">
        <f>+ｻ.動物系固形不要物!$AL$27</f>
        <v>0</v>
      </c>
      <c r="R43" s="444">
        <f>+ｼ.ｺﾞﾑくず!$AL$27</f>
        <v>0</v>
      </c>
      <c r="S43" s="444">
        <f>+ｽ.金属くず!$AL$27</f>
        <v>253.1</v>
      </c>
      <c r="T43" s="444">
        <f>+ｾ.ｶﾞﾗｽ･ｺﾝｸﾘ･陶磁器くず!$AL$27</f>
        <v>33.300000000000004</v>
      </c>
      <c r="U43" s="444">
        <f>+ｿ.鉱さい!$AL$27</f>
        <v>0</v>
      </c>
      <c r="V43" s="444">
        <f>+ﾀ.がれき類!$AL$27</f>
        <v>53</v>
      </c>
      <c r="W43" s="444">
        <f>+ﾁ.動物のふん尿!$AL$27</f>
        <v>0</v>
      </c>
      <c r="X43" s="444">
        <f>+ﾂ.動物の死体!$AL$27</f>
        <v>0</v>
      </c>
      <c r="Y43" s="444">
        <f>+ﾃ.ばいじん!$AL$27</f>
        <v>0</v>
      </c>
      <c r="Z43" s="445">
        <f>+ﾄ.混合廃棄物その他!$AL$27</f>
        <v>225.6</v>
      </c>
      <c r="AA43" s="446">
        <f t="shared" si="4"/>
        <v>584.20000000000005</v>
      </c>
    </row>
    <row r="44" spans="2:27" ht="24" customHeight="1" x14ac:dyDescent="0.15">
      <c r="B44" s="182"/>
      <c r="C44" s="189"/>
      <c r="D44" s="187" t="s">
        <v>188</v>
      </c>
      <c r="E44" s="764" t="s">
        <v>238</v>
      </c>
      <c r="F44" s="765"/>
      <c r="G44" s="447">
        <f>+ｱ.燃え殻!$AL$30</f>
        <v>0</v>
      </c>
      <c r="H44" s="447">
        <f>+ｲ.汚泥!$AL$30</f>
        <v>0.8</v>
      </c>
      <c r="I44" s="447">
        <f>+ｳ.廃油!$AL$30</f>
        <v>0.3</v>
      </c>
      <c r="J44" s="447">
        <f>+ｴ.廃酸!$AL$30</f>
        <v>0</v>
      </c>
      <c r="K44" s="447">
        <f>+ｵ.廃ｱﾙｶﾘ!$AL$30</f>
        <v>0</v>
      </c>
      <c r="L44" s="447">
        <f>+ｶ.廃ﾌﾟﾗ類!$AL$30</f>
        <v>13.7</v>
      </c>
      <c r="M44" s="447">
        <f>+ｷ.紙くず!$AL$30</f>
        <v>1.5</v>
      </c>
      <c r="N44" s="447">
        <f>+ｸ.木くず!$AL$30</f>
        <v>2.9</v>
      </c>
      <c r="O44" s="447">
        <f>+ｹ.繊維くず!$AL$30</f>
        <v>0</v>
      </c>
      <c r="P44" s="447">
        <f>+ｺ.動植物性残さ!$AL$30</f>
        <v>0</v>
      </c>
      <c r="Q44" s="447">
        <f>+ｻ.動物系固形不要物!$AL$30</f>
        <v>0</v>
      </c>
      <c r="R44" s="447">
        <f>+ｼ.ｺﾞﾑくず!$AL$30</f>
        <v>0</v>
      </c>
      <c r="S44" s="447">
        <f>+ｽ.金属くず!$AL$30</f>
        <v>213.5</v>
      </c>
      <c r="T44" s="447">
        <f>+ｾ.ｶﾞﾗｽ･ｺﾝｸﾘ･陶磁器くず!$AL$30</f>
        <v>33.200000000000003</v>
      </c>
      <c r="U44" s="447">
        <f>+ｿ.鉱さい!$AL$30</f>
        <v>0</v>
      </c>
      <c r="V44" s="447">
        <f>+ﾀ.がれき類!$AL$30</f>
        <v>53</v>
      </c>
      <c r="W44" s="447">
        <f>+ﾁ.動物のふん尿!$AL$30</f>
        <v>0</v>
      </c>
      <c r="X44" s="447">
        <f>+ﾂ.動物の死体!$AL$30</f>
        <v>0</v>
      </c>
      <c r="Y44" s="447">
        <f>+ﾃ.ばいじん!$AL$30</f>
        <v>0</v>
      </c>
      <c r="Z44" s="448">
        <f>+ﾄ.混合廃棄物その他!$AL$30</f>
        <v>225.6</v>
      </c>
      <c r="AA44" s="449">
        <f t="shared" si="4"/>
        <v>544.5</v>
      </c>
    </row>
    <row r="45" spans="2:27" ht="24" customHeight="1" x14ac:dyDescent="0.15">
      <c r="B45" s="182"/>
      <c r="C45" s="189"/>
      <c r="D45" s="467" t="s">
        <v>190</v>
      </c>
      <c r="E45" s="778" t="s">
        <v>239</v>
      </c>
      <c r="F45" s="779"/>
      <c r="G45" s="450">
        <f>+ｱ.燃え殻!$AS$24</f>
        <v>0</v>
      </c>
      <c r="H45" s="450">
        <f>+ｲ.汚泥!$AS$24</f>
        <v>0.8</v>
      </c>
      <c r="I45" s="450">
        <f>+ｳ.廃油!$AS$24</f>
        <v>0.3</v>
      </c>
      <c r="J45" s="450">
        <f>+ｴ.廃酸!$AS$24</f>
        <v>0</v>
      </c>
      <c r="K45" s="450">
        <f>+ｵ.廃ｱﾙｶﾘ!$AS$24</f>
        <v>0</v>
      </c>
      <c r="L45" s="450">
        <f>+ｶ.廃ﾌﾟﾗ類!$AS$24</f>
        <v>13.7</v>
      </c>
      <c r="M45" s="450">
        <f>+ｷ.紙くず!$AS$24</f>
        <v>1.5</v>
      </c>
      <c r="N45" s="450">
        <f>+ｸ.木くず!$AS$24</f>
        <v>2.9</v>
      </c>
      <c r="O45" s="450">
        <f>+ｹ.繊維くず!$AS$24</f>
        <v>0</v>
      </c>
      <c r="P45" s="450">
        <f>+ｺ.動植物性残さ!$AS$24</f>
        <v>0</v>
      </c>
      <c r="Q45" s="450">
        <f>+ｻ.動物系固形不要物!$AS$24</f>
        <v>0</v>
      </c>
      <c r="R45" s="450">
        <f>+ｼ.ｺﾞﾑくず!$AS$24</f>
        <v>0</v>
      </c>
      <c r="S45" s="450">
        <f>+ｽ.金属くず!$AS$24</f>
        <v>253.1</v>
      </c>
      <c r="T45" s="450">
        <f>+ｾ.ｶﾞﾗｽ･ｺﾝｸﾘ･陶磁器くず!$AS$24</f>
        <v>33.200000000000003</v>
      </c>
      <c r="U45" s="450">
        <f>+ｿ.鉱さい!$AS$24</f>
        <v>0</v>
      </c>
      <c r="V45" s="450">
        <f>+ﾀ.がれき類!$AS$24</f>
        <v>34.799999999999997</v>
      </c>
      <c r="W45" s="450">
        <f>+ﾁ.動物のふん尿!$AS$24</f>
        <v>0</v>
      </c>
      <c r="X45" s="450">
        <f>+ﾂ.動物の死体!$AS$24</f>
        <v>0</v>
      </c>
      <c r="Y45" s="450">
        <f>+ﾃ.ばいじん!$AS$24</f>
        <v>0</v>
      </c>
      <c r="Z45" s="451">
        <f>+ﾄ.混合廃棄物その他!$AS$24</f>
        <v>225.6</v>
      </c>
      <c r="AA45" s="452">
        <f t="shared" si="4"/>
        <v>565.9</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0.8</v>
      </c>
      <c r="I55" s="506">
        <f t="shared" si="10"/>
        <v>0.3</v>
      </c>
      <c r="J55" s="506">
        <f t="shared" si="10"/>
        <v>0</v>
      </c>
      <c r="K55" s="506">
        <f t="shared" si="10"/>
        <v>0</v>
      </c>
      <c r="L55" s="506">
        <f t="shared" si="10"/>
        <v>30.3</v>
      </c>
      <c r="M55" s="506">
        <f t="shared" si="10"/>
        <v>9</v>
      </c>
      <c r="N55" s="506">
        <f t="shared" si="10"/>
        <v>10.6</v>
      </c>
      <c r="O55" s="506">
        <f t="shared" si="10"/>
        <v>0</v>
      </c>
      <c r="P55" s="506">
        <f t="shared" si="10"/>
        <v>0</v>
      </c>
      <c r="Q55" s="506">
        <f t="shared" si="10"/>
        <v>0</v>
      </c>
      <c r="R55" s="506">
        <f t="shared" si="10"/>
        <v>0</v>
      </c>
      <c r="S55" s="506">
        <f t="shared" si="10"/>
        <v>769.2</v>
      </c>
      <c r="T55" s="506">
        <f t="shared" si="10"/>
        <v>76.7</v>
      </c>
      <c r="U55" s="506">
        <f t="shared" si="10"/>
        <v>0</v>
      </c>
      <c r="V55" s="506">
        <f t="shared" si="10"/>
        <v>122.5</v>
      </c>
      <c r="W55" s="506">
        <f t="shared" si="10"/>
        <v>0</v>
      </c>
      <c r="X55" s="506">
        <f t="shared" si="10"/>
        <v>0</v>
      </c>
      <c r="Y55" s="506">
        <f t="shared" si="10"/>
        <v>0</v>
      </c>
      <c r="Z55" s="506">
        <f t="shared" si="10"/>
        <v>635.79999999999995</v>
      </c>
      <c r="AA55" s="507">
        <f>+AA9+AA19+AA20</f>
        <v>1655.2</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Q29" sqref="Q29"/>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875" style="236" customWidth="1"/>
    <col min="7" max="7" width="6.875" style="236" customWidth="1"/>
    <col min="8" max="8" width="13.875" style="236" customWidth="1"/>
    <col min="9" max="9" width="5.875" style="236" customWidth="1"/>
    <col min="10" max="10" width="3.875" style="236" customWidth="1"/>
    <col min="11" max="11" width="10.875" style="236" customWidth="1"/>
    <col min="12" max="12" width="6.875" style="236" customWidth="1"/>
    <col min="13" max="13" width="7.875" style="236" customWidth="1"/>
    <col min="14" max="14" width="6.875" style="236" customWidth="1"/>
    <col min="15" max="15" width="7.875" style="236" customWidth="1"/>
    <col min="16" max="16" width="2.1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令和6年6月25日</v>
      </c>
      <c r="M11" s="865"/>
      <c r="N11" s="865"/>
      <c r="O11" s="866"/>
    </row>
    <row r="12" spans="1:16" ht="13.3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東京都新宿区新宿5-14-6</v>
      </c>
      <c r="K16" s="853"/>
      <c r="L16" s="854"/>
      <c r="M16" s="854"/>
      <c r="N16" s="854"/>
      <c r="O16" s="855"/>
    </row>
    <row r="17" spans="1:48" ht="26.25" customHeight="1" x14ac:dyDescent="0.15">
      <c r="C17" s="249"/>
      <c r="D17" s="250"/>
      <c r="E17" s="250"/>
      <c r="F17" s="250"/>
      <c r="G17" s="250"/>
      <c r="H17" s="254" t="s">
        <v>7</v>
      </c>
      <c r="I17" s="254"/>
      <c r="J17" s="853" t="str">
        <f>+表紙!J40</f>
        <v>野村不動産パートナーズ株式会社
建築事業本部長　小林　哲司</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03-5368-7802</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野村不動産パートナーズ株式会社
建築事業本部　建築インテリア一部</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7035</v>
      </c>
      <c r="N25" s="839"/>
      <c r="O25" s="840"/>
    </row>
    <row r="26" spans="1:48" ht="18" customHeight="1" x14ac:dyDescent="0.15">
      <c r="C26" s="819" t="s">
        <v>11</v>
      </c>
      <c r="D26" s="820"/>
      <c r="E26" s="821"/>
      <c r="F26" s="813" t="str">
        <f>+表紙!F49</f>
        <v>東京都新宿区西新宿1-26-2　新宿野村ビル8階</v>
      </c>
      <c r="G26" s="814"/>
      <c r="H26" s="814"/>
      <c r="I26" s="814"/>
      <c r="J26" s="814"/>
      <c r="K26" s="814"/>
      <c r="L26" s="139" t="s">
        <v>172</v>
      </c>
      <c r="M26" s="259"/>
      <c r="N26" s="817" t="str">
        <f>IF(+表紙!N49="","",+表紙!N49)</f>
        <v>03-3345-1600</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Ｄ－建設業</v>
      </c>
      <c r="G29" s="842"/>
      <c r="H29" s="842"/>
      <c r="I29" s="842"/>
      <c r="J29" s="370" t="s">
        <v>47</v>
      </c>
      <c r="K29" s="370"/>
      <c r="L29" s="843" t="str">
        <f>+表紙!L52</f>
        <v>総合工事業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2650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t="str">
        <f>+表紙!F59</f>
        <v>28名</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1071</v>
      </c>
      <c r="I40" s="293" t="s">
        <v>4</v>
      </c>
      <c r="J40" s="594" t="s">
        <v>324</v>
      </c>
      <c r="K40" s="595"/>
      <c r="L40" s="596"/>
      <c r="M40" s="797">
        <f>+表紙!M63</f>
        <v>1002</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1002</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1002</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2.1"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77" t="s">
        <v>442</v>
      </c>
      <c r="E54" s="577"/>
      <c r="F54" s="577"/>
      <c r="G54" s="577"/>
      <c r="H54" s="577"/>
      <c r="I54" s="577"/>
      <c r="J54" s="577"/>
      <c r="K54" s="577"/>
      <c r="L54" s="577"/>
      <c r="M54" s="577"/>
      <c r="N54" s="577"/>
      <c r="O54" s="578"/>
    </row>
    <row r="55" spans="1:48" ht="28.3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3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35" customHeight="1" x14ac:dyDescent="0.15">
      <c r="A68" s="44"/>
      <c r="B68" s="44"/>
      <c r="C68" s="198"/>
      <c r="D68" s="199" t="s">
        <v>310</v>
      </c>
      <c r="E68" s="577" t="s">
        <v>408</v>
      </c>
      <c r="F68" s="577"/>
      <c r="G68" s="577"/>
      <c r="H68" s="577"/>
      <c r="I68" s="577"/>
      <c r="J68" s="577"/>
      <c r="K68" s="577"/>
      <c r="L68" s="577"/>
      <c r="M68" s="577"/>
      <c r="N68" s="577"/>
      <c r="O68" s="578"/>
    </row>
    <row r="69" spans="1:16" ht="28.35" customHeight="1" x14ac:dyDescent="0.15">
      <c r="A69" s="44"/>
      <c r="B69" s="44"/>
      <c r="C69" s="198"/>
      <c r="D69" s="199" t="s">
        <v>311</v>
      </c>
      <c r="E69" s="577" t="s">
        <v>316</v>
      </c>
      <c r="F69" s="577"/>
      <c r="G69" s="577"/>
      <c r="H69" s="577"/>
      <c r="I69" s="577"/>
      <c r="J69" s="577"/>
      <c r="K69" s="577"/>
      <c r="L69" s="577"/>
      <c r="M69" s="577"/>
      <c r="N69" s="577"/>
      <c r="O69" s="578"/>
    </row>
    <row r="70" spans="1:16" ht="28.3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F8" sqref="F8"/>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2024-06-26T04:57:57Z</dcterms:created>
  <dcterms:modified xsi:type="dcterms:W3CDTF">2024-09-09T03:46:17Z</dcterms:modified>
</cp:coreProperties>
</file>