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I32" i="94"/>
  <c r="AA36" i="94"/>
  <c r="AA44" i="94"/>
  <c r="K226" i="95" s="1"/>
  <c r="K202" i="98" s="1"/>
  <c r="AA28" i="94"/>
  <c r="H32" i="94"/>
  <c r="H31" i="94" s="1"/>
  <c r="H26" i="94" s="1"/>
  <c r="H27" i="94" s="1"/>
  <c r="H38" i="94"/>
  <c r="H37" i="94" s="1"/>
  <c r="O38" i="94"/>
  <c r="O37" i="94" s="1"/>
  <c r="O19" i="94" s="1"/>
  <c r="O18" i="94" s="1"/>
  <c r="AK27" i="82"/>
  <c r="X32" i="94"/>
  <c r="X31" i="94" s="1"/>
  <c r="X26" i="94" s="1"/>
  <c r="X18" i="82"/>
  <c r="O16" i="83"/>
  <c r="Y50" i="94" s="1"/>
  <c r="X21" i="83"/>
  <c r="AK27" i="83"/>
  <c r="O9" i="94"/>
  <c r="O55" i="94" s="1"/>
  <c r="O12" i="94"/>
  <c r="X27" i="94"/>
  <c r="X21" i="78"/>
  <c r="O16" i="79"/>
  <c r="R50" i="94" s="1"/>
  <c r="X21" i="89"/>
  <c r="F12" i="83"/>
  <c r="O10" i="94"/>
  <c r="O17" i="94"/>
  <c r="O15"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K31" i="75" s="1"/>
  <c r="I52" i="94" s="1"/>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4" i="94"/>
  <c r="O16"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<sst xmlns="http://schemas.openxmlformats.org/spreadsheetml/2006/main" count="3173" uniqueCount="460">
  <si>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</si>
  <si>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</si>
  <si>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</si>
  <si>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</si>
  <si>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</si>
  <si>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</si>
  <si>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</si>
  <si>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</si>
  <si>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</si>
  <si>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</si>
  <si>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</si>
  <si>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</si>
  <si>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</si>
  <si>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</si>
  <si>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</si>
  <si>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</si>
  <si>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</si>
  <si>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</si>
  <si>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</si>
  <si>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</si>
  <si>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</si>
  <si>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</si>
  <si>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</si>
  <si>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</si>
  <si>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</si>
  <si>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</si>
  <si>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</si>
  <si>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</si>
  <si>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</si>
  <si>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</si>
  <si>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</si>
  <si>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</si>
  <si>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</si>
  <si>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</si>
  <si>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</si>
  <si>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</si>
  <si>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</si>
  <si>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</si>
  <si>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</si>
  <si>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</si>
  <si>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</si>
  <si>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</si>
  <si>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</si>
  <si>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</si>
  <si>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</si>
  <si>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</si>
  <si>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</si>
  <si>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</si>
  <si>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</si>
  <si>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</si>
  <si>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</si>
  <si>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</si>
  <si>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</si>
  <si>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</si>
  <si>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</si>
  <si>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</si>
  <si>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</si>
  <si>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</si>
  <si>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</si>
  <si>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</si>
  <si>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</si>
  <si>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</si>
  <si>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</si>
  <si>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</si>
  <si>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</si>
  <si>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</si>
  <si>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</si>
  <si>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</si>
  <si>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</si>
  <si>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</si>
  <si>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</si>
  <si>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</si>
  <si>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</si>
  <si>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</si>
  <si>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</si>
  <si>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</si>
  <si>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</si>
  <si>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</si>
  <si>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</si>
  <si>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</si>
  <si>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</si>
  <si>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</si>
  <si>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</si>
  <si>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</si>
  <si>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</si>
  <si>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</si>
  <si>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</si>
  <si>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</si>
  <si>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</si>
  <si>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</si>
  <si>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</si>
  <si>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</si>
  <si>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</si>
  <si>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</si>
  <si>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</si>
  <si>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</si>
  <si>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</si>
  <si>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</si>
  <si>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</si>
  <si>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</si>
  <si>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</si>
  <si>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</si>
  <si>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</si>
  <si>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</si>
  <si>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</si>
  <si>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</si>
  <si>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</si>
  <si>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</si>
  <si>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</si>
  <si>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</si>
  <si>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</si>
  <si>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</si>
  <si>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</si>
  <si>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</si>
  <si>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</si>
  <si>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</si>
  <si>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</si>
  <si>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</si>
  <si>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</si>
  <si>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</si>
  <si>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</si>
  <si>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</si>
  <si>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</si>
  <si>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</si>
  <si>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</si>
  <si>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</si>
  <si>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</si>
  <si>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</si>
  <si>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</si>
  <si>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</si>
  <si>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</si>
  <si>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</si>
  <si>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</si>
  <si>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</si>
  <si>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</si>
  <si>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</si>
  <si>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</si>
  <si>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</si>
  <si>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</si>
  <si>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</si>
  <si>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</si>
  <si>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</si>
  <si>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</si>
  <si>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</si>
  <si>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</si>
  <si>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</si>
  <si>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</si>
  <si>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</si>
  <si>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</si>
  <si>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</si>
  <si>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</si>
  <si>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</si>
  <si>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</si>
  <si>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</si>
  <si>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</si>
  <si>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</si>
  <si>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</si>
  <si>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</si>
  <si>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</si>
  <si>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</si>
  <si>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</si>
  <si>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</si>
  <si>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</si>
  <si>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</si>
  <si>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</si>
  <si>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</si>
  <si>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</si>
  <si>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</si>
  <si>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</si>
  <si>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</si>
  <si>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</si>
  <si>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</si>
  <si>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</si>
  <si>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</si>
  <si>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</si>
  <si>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</si>
  <si>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</si>
  <si>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</si>
  <si>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</si>
  <si>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</si>
  <si>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</si>
  <si>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</si>
  <si>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</si>
  <si>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</si>
  <si>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</si>
  <si>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</si>
  <si>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</si>
  <si>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</si>
  <si>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</si>
  <si>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</si>
  <si>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</si>
  <si>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</si>
  <si>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</si>
  <si>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</si>
  <si>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</si>
  <si>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</si>
  <si>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</si>
  <si>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</si>
  <si>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</si>
  <si>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</si>
  <si>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</si>
  <si>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</si>
  <si>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</si>
  <si>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</si>
  <si>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</si>
  <si>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</si>
  <si>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</si>
  <si>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</si>
  <si>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</si>
  <si>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</si>
  <si>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</si>
  <si>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</si>
  <si>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</si>
  <si>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</si>
  <si>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</si>
  <si>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</si>
  <si>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</si>
  <si>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</si>
  <si>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</si>
  <si>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</si>
  <si>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</si>
  <si>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</si>
  <si>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</si>
  <si>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</si>
  <si>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</si>
  <si>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</si>
  <si>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</si>
  <si>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</si>
  <si>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</si>
  <si>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</si>
  <si>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</si>
  <si>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</si>
  <si>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</si>
  <si>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</si>
  <si>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</si>
  <si>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</si>
  <si>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</si>
  <si>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</si>
  <si>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</si>
  <si>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</si>
  <si>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</si>
  <si>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</si>
  <si>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</si>
  <si>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</si>
  <si>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</si>
  <si>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</si>
  <si>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</si>
  <si>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</si>
  <si>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</si>
  <si>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</si>
  <si>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</si>
  <si>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</si>
  <si>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</si>
  <si>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</si>
  <si>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</si>
  <si>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</si>
  <si>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</si>
  <si>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</si>
  <si>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</si>
  <si>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</si>
  <si>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</si>
  <si>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</si>
  <si>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</si>
  <si>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</si>
  <si>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</si>
  <si>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</si>
  <si>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</si>
  <si>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</si>
  <si>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</si>
  <si>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</si>
  <si>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</si>
  <si>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</si>
  <si>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</si>
  <si>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</si>
  <si>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</si>
  <si>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</si>
  <si>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</si>
  <si>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</si>
  <si>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</si>
  <si>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</si>
  <si>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</si>
  <si>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</si>
  <si>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</si>
  <si>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</si>
  <si>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</si>
  <si>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</si>
  <si>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</si>
  <si>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</si>
  <si>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</si>
  <si>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</si>
  <si>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</si>
  <si>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</si>
  <si>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</si>
  <si>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</si>
  <si>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</si>
  <si>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</si>
  <si>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</si>
  <si>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</si>
  <si>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</si>
  <si>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</si>
  <si>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</si>
  <si>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</si>
  <si>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</si>
  <si>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</si>
  <si>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</si>
  <si>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</si>
  <si>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</si>
  <si>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</si>
  <si>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</si>
  <si>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</si>
  <si>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</si>
  <si>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</si>
  <si>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</si>
  <si>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</si>
  <si>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</si>
  <si>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</si>
  <si>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</si>
  <si>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</si>
  <si>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</si>
  <si>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</si>
  <si>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</si>
  <si>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</si>
  <si>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</si>
  <si>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</si>
  <si>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</si>
  <si>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</si>
  <si>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</si>
  <si>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</si>
  <si>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</si>
  <si>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</si>
  <si>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</si>
  <si>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</si>
  <si>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</si>
  <si>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</si>
  <si>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</si>
  <si>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</si>
  <si>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</si>
  <si>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</si>
  <si>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</si>
  <si>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</si>
  <si>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</si>
  <si>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</si>
  <si>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</si>
  <si>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</si>
  <si>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</si>
  <si>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</si>
  <si>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</si>
  <si>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</si>
  <si>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</si>
  <si>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</si>
  <si>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</si>
  <si>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</si>
  <si>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</si>
  <si>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</si>
  <si>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</si>
  <si>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</si>
  <si>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</si>
  <si>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</si>
  <si>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</si>
  <si>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</si>
  <si>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</si>
  <si>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</si>
  <si>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</si>
  <si>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</si>
  <si>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</si>
  <si>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</si>
  <si>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</si>
  <si>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</si>
  <si>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</si>
  <si>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</si>
  <si>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</si>
  <si>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</si>
  <si>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</si>
  <si>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</si>
  <si>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</si>
  <si>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</si>
  <si>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</si>
  <si>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</si>
  <si>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</si>
  <si>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</si>
  <si>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</si>
  <si>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</si>
  <si>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</si>
  <si>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</si>
  <si>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</si>
  <si>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</si>
  <si>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</si>
  <si>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</si>
  <si>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</si>
  <si>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</si>
  <si>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</si>
  <si>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</si>
  <si>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</si>
  <si>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</si>
  <si>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</si>
  <si>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</si>
  <si>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</si>
  <si>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</si>
  <si>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</si>
  <si>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</si>
  <si>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</si>
  <si>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</si>
  <si>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</si>
  <si>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</si>
  <si>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</si>
  <si>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</si>
  <si>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</si>
  <si>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</si>
  <si>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</si>
  <si>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</si>
  <si>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</si>
  <si>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</si>
  <si>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</si>
  <si>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</si>
  <si>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</si>
  <si>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</si>
  <si>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</si>
  <si>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</si>
  <si>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</si>
  <si>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</si>
  <si>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</si>
  <si>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</si>
  <si>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</si>
  <si>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</si>
  <si>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</si>
  <si>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</si>
  <si>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</si>
  <si>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</si>
  <si>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</si>
  <si>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</si>
  <si>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</si>
  <si>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</si>
  <si>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</si>
  <si>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</si>
  <si>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</si>
  <si>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</si>
  <si>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</si>
  <si>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</si>
  <si>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</si>
  <si>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</si>
  <si>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</si>
  <si>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</si>
  <si>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</si>
  <si>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</si>
  <si>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</si>
  <si>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神奈川県横浜市西区北幸１丁目１１番１５号　横浜STビル８階</t>
    <rPh sb="0" eb="4">
      <t>カナガワケン</t>
    </rPh>
    <rPh sb="4" eb="7">
      <t>ヨコハマシ</t>
    </rPh>
    <rPh sb="7" eb="9">
      <t>ニシク</t>
    </rPh>
    <rPh sb="9" eb="11">
      <t>キタサチ</t>
    </rPh>
    <rPh sb="12" eb="14">
      <t>チョウメ</t>
    </rPh>
    <rPh sb="16" eb="17">
      <t>バン</t>
    </rPh>
    <rPh sb="19" eb="20">
      <t>ゴウ</t>
    </rPh>
    <rPh sb="21" eb="23">
      <t>ヨコハマ</t>
    </rPh>
    <rPh sb="28" eb="29">
      <t>カイ</t>
    </rPh>
    <phoneticPr fontId="3"/>
  </si>
  <si>
    <t>０４５－５９４－７４０１</t>
    <phoneticPr fontId="3"/>
  </si>
  <si>
    <t>JFEｼﾋﾞﾙ株式会社　建築事業部　横浜支店</t>
    <rPh sb="7" eb="11">
      <t>カブシキガイシャ</t>
    </rPh>
    <rPh sb="12" eb="14">
      <t>ケンチク</t>
    </rPh>
    <rPh sb="14" eb="17">
      <t>ジギョウブ</t>
    </rPh>
    <rPh sb="18" eb="22">
      <t>ヨコハマシテン</t>
    </rPh>
    <phoneticPr fontId="3"/>
  </si>
  <si>
    <t>神奈川県横浜市西区北幸１丁目１１番１５号　横浜STビル８階</t>
    <rPh sb="0" eb="4">
      <t>カナガワケン</t>
    </rPh>
    <rPh sb="4" eb="7">
      <t>ヨコハマシ</t>
    </rPh>
    <rPh sb="7" eb="9">
      <t>ニシク</t>
    </rPh>
    <rPh sb="9" eb="11">
      <t>キタサチ</t>
    </rPh>
    <rPh sb="12" eb="14">
      <t>チョウメ</t>
    </rPh>
    <rPh sb="16" eb="17">
      <t>バン</t>
    </rPh>
    <rPh sb="19" eb="20">
      <t>ゴウ</t>
    </rPh>
    <rPh sb="21" eb="23">
      <t>ヨコハマ</t>
    </rPh>
    <rPh sb="28" eb="29">
      <t>ガイ</t>
    </rPh>
    <phoneticPr fontId="3"/>
  </si>
  <si>
    <t>総合工事業</t>
    <rPh sb="0" eb="2">
      <t>ソウゴウ</t>
    </rPh>
    <rPh sb="2" eb="4">
      <t>コウジ</t>
    </rPh>
    <rPh sb="4" eb="5">
      <t>ギョウ</t>
    </rPh>
    <phoneticPr fontId="3"/>
  </si>
  <si>
    <t>がれき類　→　破砕　→　再資源化
木くず　　　→　破砕　→　再資源化
廃プラ　　　→　破砕　→　再資源化
金属　　　　→　破砕　→　再資源化
混廃　　　　→　破砕　→　再資源化</t>
    <rPh sb="3" eb="4">
      <t>ルイ</t>
    </rPh>
    <rPh sb="7" eb="9">
      <t>ハサイ</t>
    </rPh>
    <rPh sb="12" eb="16">
      <t>サイシゲンカ</t>
    </rPh>
    <rPh sb="18" eb="19">
      <t>キ</t>
    </rPh>
    <rPh sb="26" eb="28">
      <t>ハサイ</t>
    </rPh>
    <rPh sb="31" eb="35">
      <t>サイシゲンカ</t>
    </rPh>
    <rPh sb="37" eb="38">
      <t>ハイ</t>
    </rPh>
    <rPh sb="45" eb="47">
      <t>ハサイ</t>
    </rPh>
    <rPh sb="50" eb="54">
      <t>サイシゲンカ</t>
    </rPh>
    <rPh sb="56" eb="58">
      <t>キンゾク</t>
    </rPh>
    <rPh sb="64" eb="66">
      <t>ハサイ</t>
    </rPh>
    <rPh sb="69" eb="73">
      <t>サイシゲンカ</t>
    </rPh>
    <rPh sb="75" eb="77">
      <t>コンパイ</t>
    </rPh>
    <rPh sb="83" eb="85">
      <t>ハサイ</t>
    </rPh>
    <rPh sb="88" eb="92">
      <t>サイシゲンカ</t>
    </rPh>
    <phoneticPr fontId="3"/>
  </si>
  <si>
    <t xml:space="preserve">・施工計画において再利用等考慮した計画書の作成・実施を指導。
・工事計画において搬出抑制を考慮し、再生資源の利用等実施を指導。
・工事における資材搬入の過剰包装を避け、梱包材の再利用を指導。
・建設リサイクル法の教育実施。
</t>
    <rPh sb="1" eb="3">
      <t>セコウ</t>
    </rPh>
    <rPh sb="3" eb="5">
      <t>ケイカク</t>
    </rPh>
    <rPh sb="9" eb="12">
      <t>サイリヨウ</t>
    </rPh>
    <rPh sb="12" eb="13">
      <t>トウ</t>
    </rPh>
    <rPh sb="13" eb="15">
      <t>コウリョ</t>
    </rPh>
    <rPh sb="17" eb="20">
      <t>ケイカクショ</t>
    </rPh>
    <rPh sb="21" eb="23">
      <t>サクセイ</t>
    </rPh>
    <rPh sb="24" eb="26">
      <t>ジッシ</t>
    </rPh>
    <rPh sb="27" eb="29">
      <t>シドウ</t>
    </rPh>
    <rPh sb="32" eb="34">
      <t>コウジ</t>
    </rPh>
    <rPh sb="34" eb="36">
      <t>ケイカク</t>
    </rPh>
    <rPh sb="40" eb="42">
      <t>ハンシュツ</t>
    </rPh>
    <rPh sb="42" eb="44">
      <t>ヨクセイ</t>
    </rPh>
    <rPh sb="45" eb="47">
      <t>コウリョ</t>
    </rPh>
    <rPh sb="49" eb="51">
      <t>サイセイ</t>
    </rPh>
    <rPh sb="51" eb="53">
      <t>シゲン</t>
    </rPh>
    <rPh sb="54" eb="56">
      <t>リヨウ</t>
    </rPh>
    <rPh sb="56" eb="57">
      <t>トウ</t>
    </rPh>
    <rPh sb="57" eb="59">
      <t>ジッシ</t>
    </rPh>
    <rPh sb="60" eb="62">
      <t>シドウ</t>
    </rPh>
    <rPh sb="65" eb="67">
      <t>コウジ</t>
    </rPh>
    <rPh sb="71" eb="73">
      <t>シザイ</t>
    </rPh>
    <rPh sb="73" eb="75">
      <t>ハンニュウ</t>
    </rPh>
    <rPh sb="76" eb="80">
      <t>カジョウホウソウ</t>
    </rPh>
    <rPh sb="81" eb="82">
      <t>サ</t>
    </rPh>
    <rPh sb="84" eb="87">
      <t>コンポウザイ</t>
    </rPh>
    <rPh sb="88" eb="91">
      <t>サイリヨウ</t>
    </rPh>
    <rPh sb="92" eb="94">
      <t>シドウ</t>
    </rPh>
    <rPh sb="97" eb="99">
      <t>ケンセツ</t>
    </rPh>
    <rPh sb="104" eb="105">
      <t>ホウ</t>
    </rPh>
    <rPh sb="106" eb="108">
      <t>キョウイク</t>
    </rPh>
    <rPh sb="108" eb="110">
      <t>ジッシ</t>
    </rPh>
    <phoneticPr fontId="3"/>
  </si>
  <si>
    <t>・施工計画時に発生材の再利用を計画に入れ、再利用の推進をする。
・資源循環型社会の構築を図るため、コンクリート・アスファルト・木材等はリサイクル施設保有の業者と委託契約をする。</t>
    <rPh sb="1" eb="3">
      <t>セコウ</t>
    </rPh>
    <rPh sb="3" eb="5">
      <t>ケイカク</t>
    </rPh>
    <rPh sb="5" eb="6">
      <t>ジ</t>
    </rPh>
    <rPh sb="7" eb="9">
      <t>ハッセイ</t>
    </rPh>
    <rPh sb="9" eb="10">
      <t>ザイ</t>
    </rPh>
    <rPh sb="11" eb="12">
      <t>サイ</t>
    </rPh>
    <rPh sb="12" eb="14">
      <t>リヨウ</t>
    </rPh>
    <rPh sb="15" eb="17">
      <t>ケイカク</t>
    </rPh>
    <rPh sb="18" eb="19">
      <t>イ</t>
    </rPh>
    <rPh sb="21" eb="22">
      <t>サイ</t>
    </rPh>
    <rPh sb="22" eb="24">
      <t>リヨウ</t>
    </rPh>
    <rPh sb="25" eb="27">
      <t>スイシン</t>
    </rPh>
    <rPh sb="33" eb="35">
      <t>シゲン</t>
    </rPh>
    <rPh sb="35" eb="37">
      <t>ジュンカン</t>
    </rPh>
    <rPh sb="37" eb="38">
      <t>ガタ</t>
    </rPh>
    <rPh sb="38" eb="40">
      <t>シャカイ</t>
    </rPh>
    <rPh sb="41" eb="43">
      <t>コウチク</t>
    </rPh>
    <rPh sb="44" eb="45">
      <t>ハカ</t>
    </rPh>
    <rPh sb="63" eb="65">
      <t>モクザイ</t>
    </rPh>
    <rPh sb="65" eb="66">
      <t>ラ</t>
    </rPh>
    <rPh sb="72" eb="74">
      <t>シセツ</t>
    </rPh>
    <rPh sb="74" eb="76">
      <t>ホユウ</t>
    </rPh>
    <rPh sb="77" eb="79">
      <t>ギョウシャ</t>
    </rPh>
    <rPh sb="80" eb="82">
      <t>イタク</t>
    </rPh>
    <rPh sb="82" eb="84">
      <t>ケイヤク</t>
    </rPh>
    <phoneticPr fontId="3"/>
  </si>
  <si>
    <t>横浜支店長　平野　俊一</t>
    <rPh sb="0" eb="5">
      <t>ヨコハマシテンチョウ</t>
    </rPh>
    <rPh sb="6" eb="8">
      <t>ヒラノ</t>
    </rPh>
    <rPh sb="9" eb="10">
      <t>トシ</t>
    </rPh>
    <rPh sb="10" eb="11">
      <t>イチ</t>
    </rPh>
    <phoneticPr fontId="3"/>
  </si>
  <si>
    <t>778名（エリア内　3名）</t>
    <rPh sb="3" eb="4">
      <t>メイ</t>
    </rPh>
    <rPh sb="8" eb="9">
      <t>ナイ</t>
    </rPh>
    <rPh sb="11" eb="12">
      <t>メイ</t>
    </rPh>
    <phoneticPr fontId="3"/>
  </si>
  <si>
    <t>ＪFEシビル横浜支店　→　横浜支店工務工事Gr　→　現場環境担当者　→　産業廃棄物処理委託契約業者
　　　　　　　　　　　　　　　　　　　　　　↕
　　　　　　　　　　　　　　　　本社安全環境管理部</t>
    <rPh sb="6" eb="8">
      <t>ヨコハマ</t>
    </rPh>
    <rPh sb="8" eb="10">
      <t>シテン</t>
    </rPh>
    <rPh sb="13" eb="17">
      <t>ヨコハマシテン</t>
    </rPh>
    <rPh sb="17" eb="19">
      <t>コウム</t>
    </rPh>
    <rPh sb="19" eb="21">
      <t>コウジ</t>
    </rPh>
    <rPh sb="26" eb="28">
      <t>ゲンバ</t>
    </rPh>
    <rPh sb="28" eb="30">
      <t>カンキョウ</t>
    </rPh>
    <rPh sb="30" eb="33">
      <t>タントウシャ</t>
    </rPh>
    <rPh sb="36" eb="41">
      <t>サンギョウハイキブツ</t>
    </rPh>
    <rPh sb="41" eb="43">
      <t>ショリ</t>
    </rPh>
    <rPh sb="43" eb="45">
      <t>イタク</t>
    </rPh>
    <rPh sb="45" eb="47">
      <t>ケイヤク</t>
    </rPh>
    <rPh sb="47" eb="49">
      <t>ギョウシャ</t>
    </rPh>
    <rPh sb="90" eb="92">
      <t>ホンシャ</t>
    </rPh>
    <rPh sb="92" eb="94">
      <t>アンゼン</t>
    </rPh>
    <rPh sb="94" eb="96">
      <t>カンキョウ</t>
    </rPh>
    <rPh sb="96" eb="99">
      <t>カンリブ</t>
    </rPh>
    <phoneticPr fontId="3"/>
  </si>
  <si>
    <t xml:space="preserve">・計画時に分別の有無の確認を行い、できる限り分別する事を教育している。
・分別場所には産業廃棄物の種類を明示して、分別の徹底を実施。
</t>
    <rPh sb="1" eb="4">
      <t>ケイカクジ</t>
    </rPh>
    <rPh sb="5" eb="7">
      <t>ブンベツ</t>
    </rPh>
    <rPh sb="8" eb="10">
      <t>ウム</t>
    </rPh>
    <rPh sb="11" eb="13">
      <t>カクニン</t>
    </rPh>
    <rPh sb="14" eb="15">
      <t>オコナ</t>
    </rPh>
    <rPh sb="20" eb="21">
      <t>カギ</t>
    </rPh>
    <rPh sb="22" eb="24">
      <t>ブンベツ</t>
    </rPh>
    <rPh sb="26" eb="27">
      <t>コト</t>
    </rPh>
    <rPh sb="28" eb="30">
      <t>キョウイク</t>
    </rPh>
    <rPh sb="37" eb="39">
      <t>ブンベツ</t>
    </rPh>
    <rPh sb="39" eb="41">
      <t>バショ</t>
    </rPh>
    <rPh sb="43" eb="45">
      <t>サンギョウ</t>
    </rPh>
    <rPh sb="45" eb="48">
      <t>ハイキブツ</t>
    </rPh>
    <rPh sb="49" eb="51">
      <t>シュルイ</t>
    </rPh>
    <rPh sb="52" eb="54">
      <t>メイジ</t>
    </rPh>
    <rPh sb="57" eb="59">
      <t>ブンベツ</t>
    </rPh>
    <rPh sb="60" eb="62">
      <t>テッテイ</t>
    </rPh>
    <rPh sb="63" eb="65">
      <t>ジッシ</t>
    </rPh>
    <phoneticPr fontId="3"/>
  </si>
  <si>
    <t>・狭小地における工事において、工事進捗に伴う、産廃分別置場を考慮する。
・全発生排出量に対して、混合廃棄物の割合を抑制する。</t>
    <rPh sb="1" eb="4">
      <t>キョウショウチ</t>
    </rPh>
    <rPh sb="8" eb="10">
      <t>コウジ</t>
    </rPh>
    <rPh sb="15" eb="17">
      <t>コウジ</t>
    </rPh>
    <rPh sb="17" eb="19">
      <t>シンチョク</t>
    </rPh>
    <rPh sb="20" eb="21">
      <t>トモナ</t>
    </rPh>
    <rPh sb="23" eb="25">
      <t>サンパイ</t>
    </rPh>
    <rPh sb="25" eb="27">
      <t>ブンベツ</t>
    </rPh>
    <rPh sb="27" eb="29">
      <t>オキバ</t>
    </rPh>
    <rPh sb="30" eb="32">
      <t>コウリョ</t>
    </rPh>
    <phoneticPr fontId="3"/>
  </si>
  <si>
    <t>令和  ６ 年  ６ 月 ２４ 日</t>
    <phoneticPr fontId="3"/>
  </si>
  <si>
    <t>新規</t>
    <rPh sb="0" eb="2">
      <t>シンキ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</si>
</sst>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1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2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4" zoomScale="95" zoomScaleNormal="115" zoomScaleSheetLayoutView="95" workbookViewId="0">
      <selection activeCell="L40" sqref="L40:U40"/>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458</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453</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446</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t="s">
        <v>459</v>
      </c>
      <c r="Q49" s="754"/>
      <c r="R49" s="754"/>
      <c r="S49" s="754"/>
      <c r="T49" s="754"/>
      <c r="U49" s="755"/>
    </row>
    <row r="50" spans="3:54" ht="26.25" customHeight="1" x14ac:dyDescent="0.15">
      <c r="C50" s="726" t="s">
        <v>11</v>
      </c>
      <c r="D50" s="727"/>
      <c r="E50" s="728"/>
      <c r="F50" s="737" t="s">
        <v>448</v>
      </c>
      <c r="G50" s="738"/>
      <c r="H50" s="738"/>
      <c r="I50" s="738"/>
      <c r="J50" s="738"/>
      <c r="K50" s="738"/>
      <c r="L50" s="738"/>
      <c r="M50" s="738"/>
      <c r="N50" s="592" t="s">
        <v>172</v>
      </c>
      <c r="O50" s="595"/>
      <c r="P50" s="596"/>
      <c r="Q50" s="741" t="s">
        <v>446</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119</v>
      </c>
      <c r="G54" s="649"/>
      <c r="H54" s="649"/>
      <c r="I54" s="649"/>
      <c r="J54" s="649"/>
      <c r="K54" s="649"/>
      <c r="L54" s="38" t="s">
        <v>48</v>
      </c>
      <c r="M54" s="38"/>
      <c r="N54" s="655" t="s">
        <v>449</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770</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t="s">
        <v>454</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450</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455</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6</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4620.6000000000004</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451</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6</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4620.6000000000004</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452</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456</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457</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4620.6000000000004</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t="str">
        <f>+別紙!AA16</f>
        <v>0</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4620.6000000000004</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4620.6000000000004</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2"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JFEｼﾋﾞﾙ株式会社　建築事業部　横浜支店</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4"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5"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1.2</v>
      </c>
      <c r="P27" s="863"/>
      <c r="Q27" s="863"/>
      <c r="R27" s="863"/>
      <c r="S27" s="59" t="s">
        <v>38</v>
      </c>
      <c r="T27" s="80"/>
      <c r="U27" s="80"/>
      <c r="X27" s="78" t="s">
        <v>39</v>
      </c>
      <c r="Y27" s="81"/>
      <c r="AG27" s="68"/>
      <c r="AH27" s="68"/>
      <c r="AI27" s="68"/>
      <c r="AJ27" s="68"/>
      <c r="AK27" s="905">
        <f>+AG18+O27</f>
        <v>1.2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workbookViewId="0">
      <selection activeCell="B20" sqref="B20:H2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2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10.199999999999999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10.199999999999999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10.199999999999999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10.199999999999999</v>
      </c>
      <c r="P27" s="863"/>
      <c r="Q27" s="863"/>
      <c r="R27" s="863"/>
      <c r="S27" s="59" t="s">
        <v>38</v>
      </c>
      <c r="T27" s="80"/>
      <c r="U27" s="80"/>
      <c r="X27" s="78" t="s">
        <v>39</v>
      </c>
      <c r="Y27" s="81"/>
      <c r="AG27" s="68"/>
      <c r="AH27" s="68"/>
      <c r="AI27" s="68"/>
      <c r="AJ27" s="68"/>
      <c r="AK27" s="905">
        <f>+AG18+O27</f>
        <v>10.199999999999999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10.199999999999999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10.199999999999999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10.199999999999999</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1.5</v>
      </c>
      <c r="P27" s="863"/>
      <c r="Q27" s="863"/>
      <c r="R27" s="863"/>
      <c r="S27" s="59" t="s">
        <v>38</v>
      </c>
      <c r="T27" s="80"/>
      <c r="U27" s="80"/>
      <c r="X27" s="78" t="s">
        <v>39</v>
      </c>
      <c r="Y27" s="81"/>
      <c r="AG27" s="68"/>
      <c r="AH27" s="68"/>
      <c r="AI27" s="68"/>
      <c r="AJ27" s="68"/>
      <c r="AK27" s="905">
        <f>+AG18+O27</f>
        <v>1.5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1.5</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29</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29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29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29</v>
      </c>
      <c r="P27" s="863"/>
      <c r="Q27" s="863"/>
      <c r="R27" s="863"/>
      <c r="S27" s="59" t="s">
        <v>38</v>
      </c>
      <c r="T27" s="80"/>
      <c r="U27" s="80"/>
      <c r="X27" s="78" t="s">
        <v>39</v>
      </c>
      <c r="Y27" s="81"/>
      <c r="AG27" s="68"/>
      <c r="AH27" s="68"/>
      <c r="AI27" s="68"/>
      <c r="AJ27" s="68"/>
      <c r="AK27" s="905">
        <f>+AG18+O27</f>
        <v>29</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29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29</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7"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21" workbookViewId="0">
      <selection activeCell="Z28" sqref="Z28:AD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C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8.6999999999999993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8.6999999999999993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8.6999999999999993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8.6999999999999993</v>
      </c>
      <c r="P27" s="863"/>
      <c r="Q27" s="863"/>
      <c r="R27" s="863"/>
      <c r="S27" s="59" t="s">
        <v>38</v>
      </c>
      <c r="T27" s="80"/>
      <c r="U27" s="80"/>
      <c r="X27" s="78" t="s">
        <v>39</v>
      </c>
      <c r="Y27" s="81"/>
      <c r="AG27" s="68"/>
      <c r="AH27" s="68"/>
      <c r="AI27" s="68"/>
      <c r="AJ27" s="68"/>
      <c r="AK27" s="905">
        <f>+AG18+O27</f>
        <v>8.6999999999999993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8.6999999999999993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8.6999999999999993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8.6999999999999993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election activeCell="AI29" sqref="AI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4570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4570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4570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4570</v>
      </c>
      <c r="P27" s="863"/>
      <c r="Q27" s="863"/>
      <c r="R27" s="863"/>
      <c r="S27" s="59" t="s">
        <v>38</v>
      </c>
      <c r="T27" s="80"/>
      <c r="U27" s="80"/>
      <c r="X27" s="78" t="s">
        <v>39</v>
      </c>
      <c r="Y27" s="81"/>
      <c r="AG27" s="68"/>
      <c r="AH27" s="68"/>
      <c r="AI27" s="68"/>
      <c r="AJ27" s="68"/>
      <c r="AK27" s="905">
        <f>+AG18+O27</f>
        <v>4570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4570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4570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4570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JFEｼﾋﾞﾙ株式会社　建築事業部　横浜支店</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H2" zoomScale="80" zoomScaleNormal="80" workbookViewId="0">
      <selection activeCell="I45" sqref="I45"/>
    </sheetView>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JFEｼﾋﾞﾙ株式会社　建築事業部　横浜支店</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1.2</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10.199999999999999</v>
      </c>
      <c r="M9" s="507">
        <f>IF(OR(ｷ.紙くず!F24&gt;0,ｷ.紙くず!F24&lt;0),ｷ.紙くず!F24,IF(M$19&gt;0,"0",0))</f>
        <v>1.5</v>
      </c>
      <c r="N9" s="507">
        <f>IF(OR(ｸ.木くず!F24&gt;0,ｸ.木くず!F24&lt;0),ｸ.木くず!F24,IF(N$19&gt;0,"0",0))</f>
        <v>29</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8.6999999999999993</v>
      </c>
      <c r="U9" s="507">
        <f>IF(OR(ｿ.鉱さい!F24&gt;0,ｿ.鉱さい!F24&lt;0),ｿ.鉱さい!F24,IF(U$19&gt;0,"0",0))</f>
        <v>0</v>
      </c>
      <c r="V9" s="507">
        <f>IF(OR(ﾀ.がれき類!F24&gt;0,ﾀ.がれき類!F24&lt;0),ﾀ.がれき類!F24,IF(V$19&gt;0,"0",0))</f>
        <v>4570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4620.6000000000004</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1.2</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10.199999999999999</v>
      </c>
      <c r="M14" s="513">
        <f>IF(OR(ｷ.紙くず!F29&gt;0,ｷ.紙くず!F29&lt;0),ｷ.紙くず!F29,IF(M$19&gt;0,"0",0))</f>
        <v>1.5</v>
      </c>
      <c r="N14" s="513">
        <f>IF(OR(ｸ.木くず!F29&gt;0,ｸ.木くず!F29&lt;0),ｸ.木くず!F29,IF(N$19&gt;0,"0",0))</f>
        <v>29</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8.6999999999999993</v>
      </c>
      <c r="U14" s="513">
        <f>IF(OR(ｿ.鉱さい!F29&gt;0,ｿ.鉱さい!F29&lt;0),ｿ.鉱さい!F29,IF(U$19&gt;0,"0",0))</f>
        <v>0</v>
      </c>
      <c r="V14" s="513">
        <f>IF(OR(ﾀ.がれき類!F29&gt;0,ﾀ.がれき類!F29&lt;0),ﾀ.がれき類!F29,IF(V$19&gt;0,"0",0))</f>
        <v>4570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4620.6000000000004</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t="str">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t="str">
        <f>IF(OR(ｳ.廃油!F31&gt;0,ｳ.廃油!F31&lt;0),ｳ.廃油!F31,IF(I$19&gt;0,"0",0))</f>
        <v>0</v>
      </c>
      <c r="J16" s="513">
        <f>IF(OR(ｴ.廃酸!$F31&gt;0,ｴ.廃酸!$F31&lt;0),ｴ.廃酸!F31,IF(J$19&gt;0,"0",0))</f>
        <v>0</v>
      </c>
      <c r="K16" s="513">
        <f>IF(OR(ｵ.廃ｱﾙｶﾘ!$F31&gt;0,ｵ.廃ｱﾙｶﾘ!$F31&lt;0),ｵ.廃ｱﾙｶﾘ!F31,IF(K$19&gt;0,"0",0))</f>
        <v>0</v>
      </c>
      <c r="L16" s="513" t="str">
        <f>IF(OR(ｶ.廃ﾌﾟﾗ類!F31&gt;0,ｶ.廃ﾌﾟﾗ類!F31&lt;0),ｶ.廃ﾌﾟﾗ類!F31,IF(L$19&gt;0,"0",0))</f>
        <v>0</v>
      </c>
      <c r="M16" s="513" t="str">
        <f>IF(OR(ｷ.紙くず!F31&gt;0,ｷ.紙くず!F31&lt;0),ｷ.紙くず!F31,IF(M$19&gt;0,"0",0))</f>
        <v>0</v>
      </c>
      <c r="N16" s="513" t="str">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t="str">
        <f>IF(OR(ｾ.ｶﾞﾗｽ･ｺﾝｸﾘ･陶磁器くず!F31&gt;0,ｾ.ｶﾞﾗｽ･ｺﾝｸﾘ･陶磁器くず!F31&lt;0),ｾ.ｶﾞﾗｽ･ｺﾝｸﾘ･陶磁器くず!F31,IF(T$19&gt;0,"0",0))</f>
        <v>0</v>
      </c>
      <c r="U16" s="513">
        <f>IF(OR(ｿ.鉱さい!F31&gt;0,ｿ.鉱さい!F31&lt;0),ｿ.鉱さい!F31,IF(U$19&gt;0,"0",0))</f>
        <v>0</v>
      </c>
      <c r="V16" s="513" t="str">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t="str">
        <f t="shared" si="0"/>
        <v>0</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1.2</v>
      </c>
      <c r="J19" s="519">
        <f t="shared" si="1"/>
        <v>0</v>
      </c>
      <c r="K19" s="519">
        <f t="shared" si="1"/>
        <v>0</v>
      </c>
      <c r="L19" s="519">
        <f t="shared" si="1"/>
        <v>10.199999999999999</v>
      </c>
      <c r="M19" s="519">
        <f t="shared" si="1"/>
        <v>1.5</v>
      </c>
      <c r="N19" s="519">
        <f t="shared" si="1"/>
        <v>29</v>
      </c>
      <c r="O19" s="519">
        <f t="shared" si="1"/>
        <v>0</v>
      </c>
      <c r="P19" s="519">
        <f t="shared" si="1"/>
        <v>0</v>
      </c>
      <c r="Q19" s="519">
        <f t="shared" si="1"/>
        <v>0</v>
      </c>
      <c r="R19" s="519">
        <f t="shared" si="1"/>
        <v>0</v>
      </c>
      <c r="S19" s="519">
        <f t="shared" si="1"/>
        <v>0</v>
      </c>
      <c r="T19" s="519">
        <f t="shared" si="1"/>
        <v>8.6999999999999993</v>
      </c>
      <c r="U19" s="519">
        <f t="shared" si="1"/>
        <v>0</v>
      </c>
      <c r="V19" s="519">
        <f t="shared" si="1"/>
        <v>4570</v>
      </c>
      <c r="W19" s="519">
        <f t="shared" si="1"/>
        <v>0</v>
      </c>
      <c r="X19" s="519">
        <f t="shared" si="1"/>
        <v>0</v>
      </c>
      <c r="Y19" s="519">
        <f t="shared" si="1"/>
        <v>0</v>
      </c>
      <c r="Z19" s="520">
        <f t="shared" si="1"/>
        <v>0</v>
      </c>
      <c r="AA19" s="521">
        <f t="shared" ref="AA19:AA25" si="2">SUM(G19:Z19)</f>
        <v>4620.6000000000004</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1.2</v>
      </c>
      <c r="J37" s="554">
        <f t="shared" si="8"/>
        <v>0</v>
      </c>
      <c r="K37" s="554">
        <f t="shared" si="8"/>
        <v>0</v>
      </c>
      <c r="L37" s="554">
        <f t="shared" si="8"/>
        <v>10.199999999999999</v>
      </c>
      <c r="M37" s="554">
        <f t="shared" si="8"/>
        <v>1.5</v>
      </c>
      <c r="N37" s="554">
        <f t="shared" si="8"/>
        <v>29</v>
      </c>
      <c r="O37" s="554">
        <f t="shared" si="8"/>
        <v>0</v>
      </c>
      <c r="P37" s="554">
        <f t="shared" si="8"/>
        <v>0</v>
      </c>
      <c r="Q37" s="554">
        <f t="shared" si="8"/>
        <v>0</v>
      </c>
      <c r="R37" s="554">
        <f t="shared" si="8"/>
        <v>0</v>
      </c>
      <c r="S37" s="554">
        <f t="shared" si="8"/>
        <v>0</v>
      </c>
      <c r="T37" s="554">
        <f t="shared" si="8"/>
        <v>8.6999999999999993</v>
      </c>
      <c r="U37" s="554">
        <f t="shared" si="8"/>
        <v>0</v>
      </c>
      <c r="V37" s="554">
        <f t="shared" si="8"/>
        <v>4570</v>
      </c>
      <c r="W37" s="554">
        <f t="shared" si="8"/>
        <v>0</v>
      </c>
      <c r="X37" s="554">
        <f t="shared" si="8"/>
        <v>0</v>
      </c>
      <c r="Y37" s="554">
        <f t="shared" si="8"/>
        <v>0</v>
      </c>
      <c r="Z37" s="555">
        <f t="shared" si="8"/>
        <v>0</v>
      </c>
      <c r="AA37" s="556">
        <f t="shared" si="4"/>
        <v>4620.6000000000004</v>
      </c>
    </row>
    <row r="38" spans="2:27" ht="24" customHeight="1" x14ac:dyDescent="0.15">
      <c r="B38" s="186"/>
      <c r="C38" s="939"/>
      <c r="D38" s="247"/>
      <c r="E38" s="245" t="s">
        <v>319</v>
      </c>
      <c r="F38" s="585"/>
      <c r="G38" s="545">
        <f t="shared" ref="G38:Z38" si="9">SUM(G39:G41)</f>
        <v>0</v>
      </c>
      <c r="H38" s="545">
        <f t="shared" si="9"/>
        <v>0</v>
      </c>
      <c r="I38" s="545">
        <f t="shared" si="9"/>
        <v>1.2</v>
      </c>
      <c r="J38" s="545">
        <f t="shared" si="9"/>
        <v>0</v>
      </c>
      <c r="K38" s="545">
        <f t="shared" si="9"/>
        <v>0</v>
      </c>
      <c r="L38" s="545">
        <f t="shared" si="9"/>
        <v>10.199999999999999</v>
      </c>
      <c r="M38" s="545">
        <f t="shared" si="9"/>
        <v>1.5</v>
      </c>
      <c r="N38" s="545">
        <f t="shared" si="9"/>
        <v>29</v>
      </c>
      <c r="O38" s="545">
        <f t="shared" si="9"/>
        <v>0</v>
      </c>
      <c r="P38" s="545">
        <f t="shared" si="9"/>
        <v>0</v>
      </c>
      <c r="Q38" s="545">
        <f t="shared" si="9"/>
        <v>0</v>
      </c>
      <c r="R38" s="545">
        <f t="shared" si="9"/>
        <v>0</v>
      </c>
      <c r="S38" s="545">
        <f t="shared" si="9"/>
        <v>0</v>
      </c>
      <c r="T38" s="545">
        <f t="shared" si="9"/>
        <v>8.6999999999999993</v>
      </c>
      <c r="U38" s="545">
        <f t="shared" si="9"/>
        <v>0</v>
      </c>
      <c r="V38" s="545">
        <f t="shared" si="9"/>
        <v>4570</v>
      </c>
      <c r="W38" s="545">
        <f t="shared" si="9"/>
        <v>0</v>
      </c>
      <c r="X38" s="545">
        <f t="shared" si="9"/>
        <v>0</v>
      </c>
      <c r="Y38" s="545">
        <f t="shared" si="9"/>
        <v>0</v>
      </c>
      <c r="Z38" s="546">
        <f t="shared" si="9"/>
        <v>0</v>
      </c>
      <c r="AA38" s="547">
        <f t="shared" si="4"/>
        <v>4620.6000000000004</v>
      </c>
    </row>
    <row r="39" spans="2:27" ht="24" customHeight="1" x14ac:dyDescent="0.15">
      <c r="B39" s="186"/>
      <c r="C39" s="939"/>
      <c r="D39" s="248"/>
      <c r="E39" s="243"/>
      <c r="F39" s="241" t="s">
        <v>233</v>
      </c>
      <c r="G39" s="548">
        <f>+ｱ.燃え殻!$Z$28</f>
        <v>0</v>
      </c>
      <c r="H39" s="548">
        <f>+ｲ.汚泥!$Z$28</f>
        <v>0</v>
      </c>
      <c r="I39" s="548">
        <f>+ｳ.廃油!$Z$28</f>
        <v>1.2</v>
      </c>
      <c r="J39" s="548">
        <f>+ｴ.廃酸!$Z$28</f>
        <v>0</v>
      </c>
      <c r="K39" s="548">
        <f>+ｵ.廃ｱﾙｶﾘ!$Z$28</f>
        <v>0</v>
      </c>
      <c r="L39" s="548">
        <f>+ｶ.廃ﾌﾟﾗ類!$Z$28</f>
        <v>10.199999999999999</v>
      </c>
      <c r="M39" s="548">
        <f>+ｷ.紙くず!$Z$28</f>
        <v>1.5</v>
      </c>
      <c r="N39" s="548">
        <f>+ｸ.木くず!$Z$28</f>
        <v>29</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8.6999999999999993</v>
      </c>
      <c r="U39" s="548">
        <f>+ｿ.鉱さい!$Z$28</f>
        <v>0</v>
      </c>
      <c r="V39" s="548">
        <f>+ﾀ.がれき類!$Z$28</f>
        <v>4570</v>
      </c>
      <c r="W39" s="548">
        <f>+ﾁ.動物のふん尿!$Z$28</f>
        <v>0</v>
      </c>
      <c r="X39" s="548">
        <f>+ﾂ.動物の死体!$Z$28</f>
        <v>0</v>
      </c>
      <c r="Y39" s="548">
        <f>+ﾃ.ばいじん!$Z$28</f>
        <v>0</v>
      </c>
      <c r="Z39" s="549">
        <f>+ﾄ.混合廃棄物その他!$Z$28</f>
        <v>0</v>
      </c>
      <c r="AA39" s="550">
        <f t="shared" si="4"/>
        <v>4620.6000000000004</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0</v>
      </c>
      <c r="I43" s="557">
        <f>+ｳ.廃油!$AK$27</f>
        <v>1.2</v>
      </c>
      <c r="J43" s="557">
        <f>+ｴ.廃酸!$AK$27</f>
        <v>0</v>
      </c>
      <c r="K43" s="557">
        <f>+ｵ.廃ｱﾙｶﾘ!$AK$27</f>
        <v>0</v>
      </c>
      <c r="L43" s="557">
        <f>+ｶ.廃ﾌﾟﾗ類!$AK$27</f>
        <v>10.199999999999999</v>
      </c>
      <c r="M43" s="557">
        <f>+ｷ.紙くず!$AK$27</f>
        <v>1.5</v>
      </c>
      <c r="N43" s="557">
        <f>+ｸ.木くず!$AK$27</f>
        <v>29</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8.6999999999999993</v>
      </c>
      <c r="U43" s="557">
        <f>+ｿ.鉱さい!$AK$27</f>
        <v>0</v>
      </c>
      <c r="V43" s="557">
        <f>+ﾀ.がれき類!$AK$27</f>
        <v>4570</v>
      </c>
      <c r="W43" s="557">
        <f>+ﾁ.動物のふん尿!$AK$27</f>
        <v>0</v>
      </c>
      <c r="X43" s="557">
        <f>+ﾂ.動物の死体!$AK$27</f>
        <v>0</v>
      </c>
      <c r="Y43" s="557">
        <f>+ﾃ.ばいじん!$AK$27</f>
        <v>0</v>
      </c>
      <c r="Z43" s="558">
        <f>+ﾄ.混合廃棄物その他!$AK$27</f>
        <v>0</v>
      </c>
      <c r="AA43" s="559">
        <f t="shared" si="4"/>
        <v>4620.6000000000004</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0</v>
      </c>
      <c r="I45" s="563">
        <f>+ｳ.廃油!$AR$24</f>
        <v>1.2</v>
      </c>
      <c r="J45" s="563">
        <f>+ｴ.廃酸!$AR$24</f>
        <v>0</v>
      </c>
      <c r="K45" s="563">
        <f>+ｵ.廃ｱﾙｶﾘ!$AR$24</f>
        <v>0</v>
      </c>
      <c r="L45" s="563">
        <f>+ｶ.廃ﾌﾟﾗ類!$AR$24</f>
        <v>10.199999999999999</v>
      </c>
      <c r="M45" s="563">
        <f>+ｷ.紙くず!$AR$24</f>
        <v>1.5</v>
      </c>
      <c r="N45" s="563">
        <f>+ｸ.木くず!$AR$24</f>
        <v>29</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8.6999999999999993</v>
      </c>
      <c r="U45" s="563">
        <f>+ｿ.鉱さい!$AR$24</f>
        <v>0</v>
      </c>
      <c r="V45" s="563">
        <f>+ﾀ.がれき類!$AR$24</f>
        <v>4570</v>
      </c>
      <c r="W45" s="563">
        <f>+ﾁ.動物のふん尿!$AR$24</f>
        <v>0</v>
      </c>
      <c r="X45" s="563">
        <f>+ﾂ.動物の死体!$AR$24</f>
        <v>0</v>
      </c>
      <c r="Y45" s="563">
        <f>+ﾃ.ばいじん!$AR$24</f>
        <v>0</v>
      </c>
      <c r="Z45" s="564">
        <f>+ﾄ.混合廃棄物その他!$AR$24</f>
        <v>0</v>
      </c>
      <c r="AA45" s="565">
        <f t="shared" si="4"/>
        <v>4620.6000000000004</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2.4</v>
      </c>
      <c r="J55" s="634">
        <f t="shared" si="10"/>
        <v>0</v>
      </c>
      <c r="K55" s="634">
        <f t="shared" si="10"/>
        <v>0</v>
      </c>
      <c r="L55" s="634">
        <f t="shared" si="10"/>
        <v>20.399999999999999</v>
      </c>
      <c r="M55" s="634">
        <f t="shared" si="10"/>
        <v>3</v>
      </c>
      <c r="N55" s="634">
        <f t="shared" si="10"/>
        <v>58</v>
      </c>
      <c r="O55" s="634">
        <f t="shared" si="10"/>
        <v>0</v>
      </c>
      <c r="P55" s="634">
        <f t="shared" si="10"/>
        <v>0</v>
      </c>
      <c r="Q55" s="634">
        <f t="shared" si="10"/>
        <v>0</v>
      </c>
      <c r="R55" s="634">
        <f t="shared" si="10"/>
        <v>0</v>
      </c>
      <c r="S55" s="634">
        <f t="shared" si="10"/>
        <v>0</v>
      </c>
      <c r="T55" s="634">
        <f t="shared" si="10"/>
        <v>17.399999999999999</v>
      </c>
      <c r="U55" s="634">
        <f t="shared" si="10"/>
        <v>0</v>
      </c>
      <c r="V55" s="634">
        <f t="shared" si="10"/>
        <v>9140</v>
      </c>
      <c r="W55" s="634">
        <f t="shared" si="10"/>
        <v>0</v>
      </c>
      <c r="X55" s="634">
        <f t="shared" si="10"/>
        <v>0</v>
      </c>
      <c r="Y55" s="634">
        <f t="shared" si="10"/>
        <v>0</v>
      </c>
      <c r="Z55" s="634">
        <f t="shared" si="10"/>
        <v>0</v>
      </c>
      <c r="AA55" s="633">
        <f>+AA9+AA19+AA20</f>
        <v>9241.2000000000007</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６ 年  ６ 月 ２４ 日</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神奈川県横浜市西区北幸１丁目１１番１５号　横浜STビル８階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横浜支店長　平野　俊一</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０４５－５９４－７４０１</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JFEｼﾋﾞﾙ株式会社　建築事業部　横浜支店</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t="str">
        <f>表紙!P49</f>
        <v>新規</v>
      </c>
      <c r="Q25" s="989"/>
      <c r="R25" s="989"/>
      <c r="S25" s="989"/>
      <c r="T25" s="989"/>
      <c r="U25" s="990"/>
    </row>
    <row r="26" spans="1:22" ht="26.25" customHeight="1" x14ac:dyDescent="0.15">
      <c r="C26" s="1002" t="s">
        <v>11</v>
      </c>
      <c r="D26" s="1003"/>
      <c r="E26" s="1004"/>
      <c r="F26" s="1021" t="str">
        <f>+表紙!F50</f>
        <v>神奈川県横浜市西区北幸１丁目１１番１５号　横浜STビル８階</v>
      </c>
      <c r="G26" s="1022"/>
      <c r="H26" s="1022"/>
      <c r="I26" s="1022"/>
      <c r="J26" s="1022"/>
      <c r="K26" s="1022"/>
      <c r="L26" s="1022"/>
      <c r="M26" s="1022"/>
      <c r="N26" s="454" t="s">
        <v>172</v>
      </c>
      <c r="O26" s="383"/>
      <c r="P26" s="383"/>
      <c r="Q26" s="1016" t="str">
        <f>IF(+表紙!Q50="","",+表紙!Q50)</f>
        <v>０４５－５９４－７４０１</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総合工事業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770</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778名（エリア内　3名）</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6</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4620.6000000000004</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 xml:space="preserve">・施工計画において再利用等考慮した計画書の作成・実施を指導。
・工事計画において搬出抑制を考慮し、再生資源の利用等実施を指導。
・工事における資材搬入の過剰包装を避け、梱包材の再利用を指導。
・建設リサイクル法の教育実施。
</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6</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4620.6000000000004</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・施工計画時に発生材の再利用を計画に入れ、再利用の推進をする。
・資源循環型社会の構築を図るため、コンクリート・アスファルト・木材等はリサイクル施設保有の業者と委託契約をする。</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 xml:space="preserve">・計画時に分別の有無の確認を行い、できる限り分別する事を教育している。
・分別場所には産業廃棄物の種類を明示して、分別の徹底を実施。
</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・狭小地における工事において、工事進捗に伴う、産廃分別置場を考慮する。
・全発生排出量に対して、混合廃棄物の割合を抑制する。</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4620.6000000000004</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t="str">
        <f>+表紙!K210</f>
        <v>0</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4620.6000000000004</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4620.6000000000004</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2024-06-25T03:39:22Z</dcterms:created>
  <dcterms:modified xsi:type="dcterms:W3CDTF">2024-09-09T03:49:15Z</dcterms:modified>
</cp:coreProperties>
</file>