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<sst xmlns="http://schemas.openxmlformats.org/spreadsheetml/2006/main" count="3180" uniqueCount="463">
  <si>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</si>
  <si>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</si>
  <si>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</si>
  <si>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</si>
  <si>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</si>
  <si>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</si>
  <si>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</si>
  <si>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</si>
  <si>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</si>
  <si>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</si>
  <si>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</si>
  <si>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</si>
  <si>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</si>
  <si>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</si>
  <si>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</si>
  <si>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</si>
  <si>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</si>
  <si>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</si>
  <si>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</si>
  <si>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</si>
  <si>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</si>
  <si>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</si>
  <si>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</si>
  <si>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</si>
  <si>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</si>
  <si>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</si>
  <si>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</si>
  <si>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</si>
  <si>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</si>
  <si>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</si>
  <si>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</si>
  <si>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</si>
  <si>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</si>
  <si>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</si>
  <si>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</si>
  <si>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</si>
  <si>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</si>
  <si>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</si>
  <si>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</si>
  <si>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</si>
  <si>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</si>
  <si>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</si>
  <si>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</si>
  <si>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</si>
  <si>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</si>
  <si>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</si>
  <si>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</si>
  <si>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</si>
  <si>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</si>
  <si>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</si>
  <si>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</si>
  <si>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</si>
  <si>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</si>
  <si>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</si>
  <si>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</si>
  <si>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</si>
  <si>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</si>
  <si>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</si>
  <si>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</si>
  <si>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</si>
  <si>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</si>
  <si>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</si>
  <si>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</si>
  <si>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</si>
  <si>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</si>
  <si>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</si>
  <si>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</si>
  <si>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</si>
  <si>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</si>
  <si>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</si>
  <si>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</si>
  <si>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</si>
  <si>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</si>
  <si>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</si>
  <si>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</si>
  <si>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</si>
  <si>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</si>
  <si>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</si>
  <si>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</si>
  <si>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</si>
  <si>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</si>
  <si>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</si>
  <si>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</si>
  <si>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</si>
  <si>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</si>
  <si>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</si>
  <si>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</si>
  <si>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</si>
  <si>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</si>
  <si>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</si>
  <si>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</si>
  <si>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</si>
  <si>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</si>
  <si>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</si>
  <si>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</si>
  <si>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</si>
  <si>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</si>
  <si>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</si>
  <si>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</si>
  <si>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</si>
  <si>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</si>
  <si>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</si>
  <si>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</si>
  <si>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</si>
  <si>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</si>
  <si>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</si>
  <si>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</si>
  <si>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</si>
  <si>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</si>
  <si>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</si>
  <si>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</si>
  <si>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</si>
  <si>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</si>
  <si>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</si>
  <si>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</si>
  <si>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</si>
  <si>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</si>
  <si>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</si>
  <si>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</si>
  <si>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</si>
  <si>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</si>
  <si>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</si>
  <si>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</si>
  <si>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</si>
  <si>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</si>
  <si>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</si>
  <si>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</si>
  <si>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</si>
  <si>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</si>
  <si>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</si>
  <si>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</si>
  <si>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</si>
  <si>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</si>
  <si>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</si>
  <si>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</si>
  <si>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</si>
  <si>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</si>
  <si>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</si>
  <si>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</si>
  <si>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</si>
  <si>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</si>
  <si>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</si>
  <si>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</si>
  <si>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</si>
  <si>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</si>
  <si>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</si>
  <si>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</si>
  <si>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</si>
  <si>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</si>
  <si>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</si>
  <si>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</si>
  <si>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</si>
  <si>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</si>
  <si>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</si>
  <si>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</si>
  <si>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</si>
  <si>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</si>
  <si>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</si>
  <si>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</si>
  <si>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</si>
  <si>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</si>
  <si>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</si>
  <si>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</si>
  <si>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</si>
  <si>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</si>
  <si>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</si>
  <si>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</si>
  <si>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</si>
  <si>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</si>
  <si>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</si>
  <si>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</si>
  <si>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</si>
  <si>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</si>
  <si>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</si>
  <si>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</si>
  <si>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</si>
  <si>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</si>
  <si>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</si>
  <si>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</si>
  <si>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</si>
  <si>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</si>
  <si>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</si>
  <si>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</si>
  <si>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</si>
  <si>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</si>
  <si>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</si>
  <si>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</si>
  <si>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</si>
  <si>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</si>
  <si>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</si>
  <si>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</si>
  <si>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</si>
  <si>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</si>
  <si>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</si>
  <si>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</si>
  <si>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</si>
  <si>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</si>
  <si>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</si>
  <si>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</si>
  <si>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</si>
  <si>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</si>
  <si>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</si>
  <si>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</si>
  <si>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</si>
  <si>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</si>
  <si>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</si>
  <si>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</si>
  <si>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</si>
  <si>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</si>
  <si>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</si>
  <si>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</si>
  <si>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</si>
  <si>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</si>
  <si>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</si>
  <si>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</si>
  <si>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</si>
  <si>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</si>
  <si>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</si>
  <si>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</si>
  <si>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</si>
  <si>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</si>
  <si>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</si>
  <si>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</si>
  <si>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</si>
  <si>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</si>
  <si>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</si>
  <si>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</si>
  <si>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</si>
  <si>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</si>
  <si>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</si>
  <si>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</si>
  <si>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</si>
  <si>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</si>
  <si>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</si>
  <si>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</si>
  <si>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</si>
  <si>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</si>
  <si>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</si>
  <si>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</si>
  <si>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</si>
  <si>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</si>
  <si>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</si>
  <si>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</si>
  <si>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</si>
  <si>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</si>
  <si>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</si>
  <si>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</si>
  <si>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</si>
  <si>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</si>
  <si>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</si>
  <si>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</si>
  <si>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</si>
  <si>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</si>
  <si>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</si>
  <si>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</si>
  <si>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</si>
  <si>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</si>
  <si>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</si>
  <si>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</si>
  <si>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</si>
  <si>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</si>
  <si>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</si>
  <si>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</si>
  <si>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</si>
  <si>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</si>
  <si>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</si>
  <si>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</si>
  <si>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</si>
  <si>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</si>
  <si>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</si>
  <si>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</si>
  <si>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</si>
  <si>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</si>
  <si>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</si>
  <si>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</si>
  <si>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</si>
  <si>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</si>
  <si>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</si>
  <si>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</si>
  <si>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</si>
  <si>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</si>
  <si>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</si>
  <si>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</si>
  <si>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</si>
  <si>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</si>
  <si>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</si>
  <si>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</si>
  <si>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</si>
  <si>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</si>
  <si>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</si>
  <si>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</si>
  <si>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</si>
  <si>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</si>
  <si>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</si>
  <si>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</si>
  <si>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</si>
  <si>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</si>
  <si>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</si>
  <si>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</si>
  <si>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</si>
  <si>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</si>
  <si>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</si>
  <si>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</si>
  <si>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</si>
  <si>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</si>
  <si>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</si>
  <si>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</si>
  <si>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</si>
  <si>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</si>
  <si>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</si>
  <si>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</si>
  <si>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</si>
  <si>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</si>
  <si>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</si>
  <si>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</si>
  <si>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</si>
  <si>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</si>
  <si>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</si>
  <si>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</si>
  <si>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</si>
  <si>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</si>
  <si>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</si>
  <si>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</si>
  <si>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</si>
  <si>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</si>
  <si>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</si>
  <si>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</si>
  <si>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</si>
  <si>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</si>
  <si>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</si>
  <si>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</si>
  <si>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</si>
  <si>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</si>
  <si>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</si>
  <si>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</si>
  <si>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</si>
  <si>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</si>
  <si>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</si>
  <si>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</si>
  <si>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</si>
  <si>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</si>
  <si>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</si>
  <si>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</si>
  <si>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</si>
  <si>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</si>
  <si>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</si>
  <si>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</si>
  <si>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</si>
  <si>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</si>
  <si>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</si>
  <si>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</si>
  <si>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</si>
  <si>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</si>
  <si>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</si>
  <si>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</si>
  <si>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</si>
  <si>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</si>
  <si>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</si>
  <si>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</si>
  <si>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</si>
  <si>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</si>
  <si>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</si>
  <si>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</si>
  <si>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</si>
  <si>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</si>
  <si>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</si>
  <si>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</si>
  <si>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</si>
  <si>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</si>
  <si>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</si>
  <si>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</si>
  <si>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</si>
  <si>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</si>
  <si>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</si>
  <si>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</si>
  <si>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</si>
  <si>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</si>
  <si>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</si>
  <si>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</si>
  <si>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</si>
  <si>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</si>
  <si>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</si>
  <si>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</si>
  <si>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</si>
  <si>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</si>
  <si>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</si>
  <si>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</si>
  <si>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</si>
  <si>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</si>
  <si>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</si>
  <si>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</si>
  <si>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</si>
  <si>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</si>
  <si>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</si>
  <si>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</si>
  <si>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</si>
  <si>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</si>
  <si>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</si>
  <si>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</si>
  <si>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</si>
  <si>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</si>
  <si>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</si>
  <si>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</si>
  <si>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</si>
  <si>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</si>
  <si>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</si>
  <si>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</si>
  <si>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</si>
  <si>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</si>
  <si>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</si>
  <si>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</si>
  <si>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</si>
  <si>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</si>
  <si>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</si>
  <si>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</si>
  <si>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</si>
  <si>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</si>
  <si>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</si>
  <si>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</si>
  <si>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</si>
  <si>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</si>
  <si>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</si>
  <si>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</si>
  <si>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</si>
  <si>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</si>
  <si>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</si>
  <si>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</si>
  <si>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</si>
  <si>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</si>
  <si>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</si>
  <si>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</si>
  <si>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</si>
  <si>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</si>
  <si>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</si>
  <si>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</si>
  <si>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</si>
  <si>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</si>
  <si>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</si>
  <si>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</si>
  <si>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</si>
  <si>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</si>
  <si>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</si>
  <si>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</si>
  <si>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</si>
  <si>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</si>
  <si>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横浜市戸塚区原宿1-549-10</t>
  </si>
  <si>
    <t>ＢＳＳ株式会社　代表取締役　上利　寛夫</t>
  </si>
  <si>
    <t>ＢＳＳ株式会社</t>
  </si>
  <si>
    <t>新規</t>
  </si>
  <si>
    <t>045-410-7571</t>
  </si>
  <si>
    <t>横浜市長</t>
  </si>
  <si>
    <t>職別工事業（設備工事業を除く）</t>
  </si>
  <si>
    <t>045-410-7571</t>
    <phoneticPr fontId="3"/>
  </si>
  <si>
    <t>・がれき類→中間処理施設（破砕）→再資源化
・ガラス・陶磁器くず→中間処理施設（破砕）→再資源化
・廃プラスチック類→中間処理施設（破砕）→再資源化
・紙くず→中間処理施設（破砕）→再資源化
・木くず→中間処理施設（破砕）→再資源化
・繊維くず→中間処理施設（破砕）→再資源化
・混合廃棄物→中間処理施設（破砕、圧縮、切断、溶融、選別）→最終処理施設→管理型埋立</t>
    <rPh sb="4" eb="5">
      <t>ルイ</t>
    </rPh>
    <rPh sb="6" eb="12">
      <t>チュウカンショリシセツ</t>
    </rPh>
    <rPh sb="13" eb="15">
      <t>ハサイ</t>
    </rPh>
    <rPh sb="17" eb="21">
      <t>サイシゲンカ</t>
    </rPh>
    <rPh sb="27" eb="30">
      <t>トウジキ</t>
    </rPh>
    <rPh sb="50" eb="51">
      <t>ハイ</t>
    </rPh>
    <rPh sb="57" eb="58">
      <t>ルイ</t>
    </rPh>
    <rPh sb="76" eb="77">
      <t>カミ</t>
    </rPh>
    <rPh sb="97" eb="98">
      <t>キ</t>
    </rPh>
    <rPh sb="118" eb="120">
      <t>センイ</t>
    </rPh>
    <rPh sb="134" eb="138">
      <t>サイシゲンカ</t>
    </rPh>
    <rPh sb="140" eb="142">
      <t>コンゴウ</t>
    </rPh>
    <rPh sb="142" eb="145">
      <t>ハイキブツ</t>
    </rPh>
    <rPh sb="153" eb="155">
      <t>ハサイ</t>
    </rPh>
    <rPh sb="156" eb="158">
      <t>アッシュク</t>
    </rPh>
    <rPh sb="159" eb="161">
      <t>セツダン</t>
    </rPh>
    <rPh sb="162" eb="164">
      <t>ヨウユウ</t>
    </rPh>
    <rPh sb="165" eb="167">
      <t>センベツ</t>
    </rPh>
    <rPh sb="169" eb="175">
      <t>サイシュウショリシセツ</t>
    </rPh>
    <rPh sb="176" eb="179">
      <t>カンリガタ</t>
    </rPh>
    <rPh sb="179" eb="181">
      <t>ウメタテ</t>
    </rPh>
    <phoneticPr fontId="3"/>
  </si>
  <si>
    <t>・解体工事業のため、廃棄物の抑制は困難だが、適切な分別解体を行い廃棄物を排出する。</t>
    <rPh sb="1" eb="3">
      <t>カイタイ</t>
    </rPh>
    <rPh sb="3" eb="5">
      <t>コウジ</t>
    </rPh>
    <rPh sb="5" eb="6">
      <t>ギョウ</t>
    </rPh>
    <rPh sb="10" eb="13">
      <t>ハイキブツ</t>
    </rPh>
    <rPh sb="14" eb="16">
      <t>ヨクセイ</t>
    </rPh>
    <rPh sb="17" eb="19">
      <t>コンナン</t>
    </rPh>
    <rPh sb="22" eb="24">
      <t>テキセツ</t>
    </rPh>
    <rPh sb="25" eb="29">
      <t>ブンベツカイタイ</t>
    </rPh>
    <rPh sb="30" eb="31">
      <t>オコナ</t>
    </rPh>
    <rPh sb="32" eb="35">
      <t>ハイキブツ</t>
    </rPh>
    <rPh sb="36" eb="38">
      <t>ハイシュツ</t>
    </rPh>
    <phoneticPr fontId="3"/>
  </si>
  <si>
    <t>・解体工事業のため、廃棄物の抑制は困難だが、適切な分別解体を行い廃棄物を排出する。</t>
    <phoneticPr fontId="3"/>
  </si>
  <si>
    <t>がれき類、コンクリートくず、アスファルトコンクリートくず、ガラス・陶磁器くず、廃石膏ボード、廃プラスチック類、紙くず、木くず、繊維くず
各工事現場において分別</t>
    <rPh sb="3" eb="4">
      <t>ルイ</t>
    </rPh>
    <rPh sb="33" eb="36">
      <t>トウジキ</t>
    </rPh>
    <rPh sb="39" eb="42">
      <t>ハイセッコウ</t>
    </rPh>
    <rPh sb="46" eb="47">
      <t>ハイ</t>
    </rPh>
    <rPh sb="53" eb="54">
      <t>ルイ</t>
    </rPh>
    <rPh sb="55" eb="56">
      <t>カミ</t>
    </rPh>
    <rPh sb="59" eb="60">
      <t>キ</t>
    </rPh>
    <rPh sb="63" eb="65">
      <t>センイ</t>
    </rPh>
    <rPh sb="68" eb="71">
      <t>カクコウジ</t>
    </rPh>
    <rPh sb="71" eb="73">
      <t>ゲンバ</t>
    </rPh>
    <rPh sb="77" eb="79">
      <t>ブンベツ</t>
    </rPh>
    <phoneticPr fontId="3"/>
  </si>
  <si>
    <t>現状と同じ</t>
    <rPh sb="0" eb="2">
      <t>ゲンジョウ</t>
    </rPh>
    <rPh sb="3" eb="4">
      <t>オナ</t>
    </rPh>
    <phoneticPr fontId="3"/>
  </si>
  <si>
    <t>なし</t>
    <phoneticPr fontId="3"/>
  </si>
  <si>
    <t>事前に処理業者の情報を収集し、処理施設への訪問を行い委託している。</t>
    <rPh sb="0" eb="2">
      <t>ジゼン</t>
    </rPh>
    <rPh sb="3" eb="7">
      <t>ショリギョウシャ</t>
    </rPh>
    <rPh sb="8" eb="10">
      <t>ジョウホウ</t>
    </rPh>
    <rPh sb="11" eb="13">
      <t>シュウシュウ</t>
    </rPh>
    <rPh sb="15" eb="19">
      <t>ショリシセツ</t>
    </rPh>
    <rPh sb="21" eb="23">
      <t>ホウモン</t>
    </rPh>
    <rPh sb="24" eb="25">
      <t>オコナ</t>
    </rPh>
    <rPh sb="26" eb="28">
      <t>イタク</t>
    </rPh>
    <phoneticPr fontId="3"/>
  </si>
  <si>
    <t>継続的に処理業者の情報の収集を行い、適正な処理を委託する。
優良認定処理業者へ優先に委託する。</t>
    <rPh sb="0" eb="3">
      <t>ケイゾクテキ</t>
    </rPh>
    <rPh sb="4" eb="6">
      <t>ショリ</t>
    </rPh>
    <rPh sb="6" eb="8">
      <t>ギョウシャ</t>
    </rPh>
    <rPh sb="9" eb="11">
      <t>ジョウホウ</t>
    </rPh>
    <rPh sb="12" eb="14">
      <t>シュウシュウ</t>
    </rPh>
    <rPh sb="15" eb="16">
      <t>オコナ</t>
    </rPh>
    <rPh sb="18" eb="20">
      <t>テキセイ</t>
    </rPh>
    <rPh sb="21" eb="23">
      <t>ショリ</t>
    </rPh>
    <rPh sb="24" eb="26">
      <t>イタク</t>
    </rPh>
    <rPh sb="30" eb="38">
      <t>ユウリョウニンテイショリギョウシャ</t>
    </rPh>
    <rPh sb="39" eb="41">
      <t>ユウセン</t>
    </rPh>
    <rPh sb="42" eb="44">
      <t>イタク</t>
    </rPh>
    <phoneticPr fontId="3"/>
  </si>
  <si>
    <t>令和   6 年    6月   28日</t>
    <phoneticPr fontId="3"/>
  </si>
  <si>
    <t xml:space="preserve">代表取締役　→　営業業務部   　→  工事部　
                                          →　総務部
　　　　　　　 </t>
    <rPh sb="0" eb="2">
      <t>ダイヒョウ</t>
    </rPh>
    <rPh sb="2" eb="5">
      <t>トリシマリヤク</t>
    </rPh>
    <rPh sb="20" eb="23">
      <t>コウジブ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</si>
</sst>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95" zoomScaleNormal="115" zoomScaleSheetLayoutView="95" workbookViewId="0">
      <selection activeCell="D77" sqref="D77:U8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461</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450</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449</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447</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t="s">
        <v>448</v>
      </c>
      <c r="Q49" s="598"/>
      <c r="R49" s="598"/>
      <c r="S49" s="598"/>
      <c r="T49" s="598"/>
      <c r="U49" s="599"/>
    </row>
    <row r="50" spans="3:23" ht="26.25" customHeight="1" x14ac:dyDescent="0.15">
      <c r="C50" s="570" t="s">
        <v>11</v>
      </c>
      <c r="D50" s="571"/>
      <c r="E50" s="572"/>
      <c r="F50" s="581" t="s">
        <v>445</v>
      </c>
      <c r="G50" s="582"/>
      <c r="H50" s="582"/>
      <c r="I50" s="582"/>
      <c r="J50" s="582"/>
      <c r="K50" s="582"/>
      <c r="L50" s="582"/>
      <c r="M50" s="582"/>
      <c r="N50" s="341" t="s">
        <v>172</v>
      </c>
      <c r="O50" s="449"/>
      <c r="P50" s="450"/>
      <c r="Q50" s="585" t="s">
        <v>452</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48</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12</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453</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462</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7</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2594</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7</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2594</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455</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456</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457</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458</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458</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458</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458</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458</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458</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2594</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2594</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459</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2594</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2594</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460</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D7" sqref="D7:H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ＢＳＳ株式会社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B15" workbookViewId="0">
      <selection activeCell="Y33" sqref="Y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v>
      </c>
      <c r="P27" s="700"/>
      <c r="Q27" s="700"/>
      <c r="R27" s="700"/>
      <c r="S27" s="49" t="s">
        <v>38</v>
      </c>
      <c r="T27" s="70"/>
      <c r="U27" s="70"/>
      <c r="X27" s="68" t="s">
        <v>39</v>
      </c>
      <c r="Y27" s="71"/>
      <c r="AG27" s="58"/>
      <c r="AH27" s="58"/>
      <c r="AI27" s="58"/>
      <c r="AJ27" s="58"/>
      <c r="AK27" s="742">
        <f>+AG18+O27</f>
        <v>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H31" sqref="H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0.2</v>
      </c>
      <c r="P27" s="700"/>
      <c r="Q27" s="700"/>
      <c r="R27" s="700"/>
      <c r="S27" s="49" t="s">
        <v>38</v>
      </c>
      <c r="T27" s="70"/>
      <c r="U27" s="70"/>
      <c r="X27" s="68" t="s">
        <v>39</v>
      </c>
      <c r="Y27" s="71"/>
      <c r="AG27" s="58"/>
      <c r="AH27" s="58"/>
      <c r="AI27" s="58"/>
      <c r="AJ27" s="58"/>
      <c r="AK27" s="742">
        <f>+AG18+O27</f>
        <v>0.2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5" workbookViewId="0">
      <selection activeCell="X35" sqref="X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79.400000000000006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79.400000000000006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79.400000000000006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79.400000000000006</v>
      </c>
      <c r="P27" s="700"/>
      <c r="Q27" s="700"/>
      <c r="R27" s="700"/>
      <c r="S27" s="49" t="s">
        <v>38</v>
      </c>
      <c r="T27" s="70"/>
      <c r="U27" s="70"/>
      <c r="X27" s="68" t="s">
        <v>39</v>
      </c>
      <c r="Y27" s="71"/>
      <c r="AG27" s="58"/>
      <c r="AH27" s="58"/>
      <c r="AI27" s="58"/>
      <c r="AJ27" s="58"/>
      <c r="AK27" s="742">
        <f>+AG18+O27</f>
        <v>79.400000000000006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79.400000000000006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79.400000000000006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79.400000000000006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79.400000000000006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8" workbookViewId="0">
      <selection activeCell="H31" sqref="H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0.4</v>
      </c>
      <c r="P27" s="700"/>
      <c r="Q27" s="700"/>
      <c r="R27" s="700"/>
      <c r="S27" s="49" t="s">
        <v>38</v>
      </c>
      <c r="T27" s="70"/>
      <c r="U27" s="70"/>
      <c r="X27" s="68" t="s">
        <v>39</v>
      </c>
      <c r="Y27" s="71"/>
      <c r="AG27" s="58"/>
      <c r="AH27" s="58"/>
      <c r="AI27" s="58"/>
      <c r="AJ27" s="58"/>
      <c r="AK27" s="742">
        <f>+AG18+O27</f>
        <v>0.4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I31" sqref="I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25.7</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25.7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25.7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25.7</v>
      </c>
      <c r="P27" s="700"/>
      <c r="Q27" s="700"/>
      <c r="R27" s="700"/>
      <c r="S27" s="49" t="s">
        <v>38</v>
      </c>
      <c r="T27" s="70"/>
      <c r="U27" s="70"/>
      <c r="X27" s="68" t="s">
        <v>39</v>
      </c>
      <c r="Y27" s="71"/>
      <c r="AG27" s="58"/>
      <c r="AH27" s="58"/>
      <c r="AI27" s="58"/>
      <c r="AJ27" s="58"/>
      <c r="AK27" s="742">
        <f>+AG18+O27</f>
        <v>25.7</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25.7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25.7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25.7</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25.7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5"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2458.8000000000002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2458.8000000000002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2458.8000000000002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2458.8000000000002</v>
      </c>
      <c r="P27" s="700"/>
      <c r="Q27" s="700"/>
      <c r="R27" s="700"/>
      <c r="S27" s="49" t="s">
        <v>38</v>
      </c>
      <c r="T27" s="70"/>
      <c r="U27" s="70"/>
      <c r="X27" s="68" t="s">
        <v>39</v>
      </c>
      <c r="Y27" s="71"/>
      <c r="AG27" s="58"/>
      <c r="AH27" s="58"/>
      <c r="AI27" s="58"/>
      <c r="AJ27" s="58"/>
      <c r="AK27" s="742">
        <f>+AG18+O27</f>
        <v>2458.8000000000002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2458.8000000000002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2458.8000000000002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2458.8000000000002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2458.8000000000002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5" workbookViewId="0">
      <selection activeCell="AF28" sqref="AF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ＢＳＳ株式会社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24.5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24.5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24.5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24.5</v>
      </c>
      <c r="P27" s="700"/>
      <c r="Q27" s="700"/>
      <c r="R27" s="700"/>
      <c r="S27" s="49" t="s">
        <v>38</v>
      </c>
      <c r="T27" s="70"/>
      <c r="U27" s="70"/>
      <c r="X27" s="68" t="s">
        <v>39</v>
      </c>
      <c r="Y27" s="71"/>
      <c r="AG27" s="58"/>
      <c r="AH27" s="58"/>
      <c r="AI27" s="58"/>
      <c r="AJ27" s="58"/>
      <c r="AK27" s="742">
        <f>+AG18+O27</f>
        <v>24.5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24.5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24.5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24.5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24.5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ＢＳＳ株式会社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5</v>
      </c>
      <c r="M9" s="377">
        <f>IF(OR(ｷ.紙くず!F24&gt;0,ｷ.紙くず!F24&lt;0),ｷ.紙くず!F24,IF(M$19&gt;0,"0",0))</f>
        <v>0.2</v>
      </c>
      <c r="N9" s="377">
        <f>IF(OR(ｸ.木くず!F24&gt;0,ｸ.木くず!F24&lt;0),ｸ.木くず!F24,IF(N$19&gt;0,"0",0))</f>
        <v>79.400000000000006</v>
      </c>
      <c r="O9" s="377">
        <f>IF(OR(ｹ.繊維くず!F24&gt;0,ｹ.繊維くず!F24&lt;0),ｹ.繊維くず!F24,IF(O$19&gt;0,"0",0))</f>
        <v>0.4</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25.7</v>
      </c>
      <c r="U9" s="377">
        <f>IF(OR(ｿ.鉱さい!F24&gt;0,ｿ.鉱さい!F24&lt;0),ｿ.鉱さい!F24,IF(U$19&gt;0,"0",0))</f>
        <v>0</v>
      </c>
      <c r="V9" s="377">
        <f>IF(OR(ﾀ.がれき類!F24&gt;0,ﾀ.がれき類!F24&lt;0),ﾀ.がれき類!F24,IF(V$19&gt;0,"0",0))</f>
        <v>2458.8000000000002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24.5</v>
      </c>
      <c r="AA9" s="379">
        <f>IF(SUM(G9:Z9)&gt;0,SUM(G9:Z9),IF(AA$19&gt;0,"0",0))</f>
        <v>2594</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5</v>
      </c>
      <c r="M14" s="383">
        <f>IF(OR(ｷ.紙くず!F29&gt;0,ｷ.紙くず!F29&lt;0),ｷ.紙くず!F29,IF(M$19&gt;0,"0",0))</f>
        <v>0.2</v>
      </c>
      <c r="N14" s="383">
        <f>IF(OR(ｸ.木くず!F29&gt;0,ｸ.木くず!F29&lt;0),ｸ.木くず!F29,IF(N$19&gt;0,"0",0))</f>
        <v>79.400000000000006</v>
      </c>
      <c r="O14" s="383">
        <f>IF(OR(ｹ.繊維くず!F29&gt;0,ｹ.繊維くず!F29&lt;0),ｹ.繊維くず!F29,IF(O$19&gt;0,"0",0))</f>
        <v>0.4</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25.7</v>
      </c>
      <c r="U14" s="383">
        <f>IF(OR(ｿ.鉱さい!F29&gt;0,ｿ.鉱さい!F29&lt;0),ｿ.鉱さい!F29,IF(U$19&gt;0,"0",0))</f>
        <v>0</v>
      </c>
      <c r="V14" s="383">
        <f>IF(OR(ﾀ.がれき類!F29&gt;0,ﾀ.がれき類!F29&lt;0),ﾀ.がれき類!F29,IF(V$19&gt;0,"0",0))</f>
        <v>2458.8000000000002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24.5</v>
      </c>
      <c r="AA14" s="385">
        <f t="shared" si="0"/>
        <v>2594</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5</v>
      </c>
      <c r="M16" s="383">
        <f>IF(OR(ｷ.紙くず!F31&gt;0,ｷ.紙くず!F31&lt;0),ｷ.紙くず!F31,IF(M$19&gt;0,"0",0))</f>
        <v>0.2</v>
      </c>
      <c r="N16" s="383">
        <f>IF(OR(ｸ.木くず!F31&gt;0,ｸ.木くず!F31&lt;0),ｸ.木くず!F31,IF(N$19&gt;0,"0",0))</f>
        <v>79.400000000000006</v>
      </c>
      <c r="O16" s="383">
        <f>IF(OR(ｹ.繊維くず!F31&gt;0,ｹ.繊維くず!F31&lt;0),ｹ.繊維くず!F31,IF(O$19&gt;0,"0",0))</f>
        <v>0.4</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25.7</v>
      </c>
      <c r="U16" s="383">
        <f>IF(OR(ｿ.鉱さい!F31&gt;0,ｿ.鉱さい!F31&lt;0),ｿ.鉱さい!F31,IF(U$19&gt;0,"0",0))</f>
        <v>0</v>
      </c>
      <c r="V16" s="383">
        <f>IF(OR(ﾀ.がれき類!F31&gt;0,ﾀ.がれき類!F31&lt;0),ﾀ.がれき類!F31,IF(V$19&gt;0,"0",0))</f>
        <v>2458.8000000000002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24.5</v>
      </c>
      <c r="AA16" s="385">
        <f t="shared" si="0"/>
        <v>2594</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5</v>
      </c>
      <c r="M19" s="389">
        <f t="shared" si="1"/>
        <v>0.2</v>
      </c>
      <c r="N19" s="389">
        <f t="shared" si="1"/>
        <v>79.400000000000006</v>
      </c>
      <c r="O19" s="389">
        <f t="shared" si="1"/>
        <v>0.4</v>
      </c>
      <c r="P19" s="389">
        <f t="shared" si="1"/>
        <v>0</v>
      </c>
      <c r="Q19" s="389">
        <f t="shared" si="1"/>
        <v>0</v>
      </c>
      <c r="R19" s="389">
        <f t="shared" si="1"/>
        <v>0</v>
      </c>
      <c r="S19" s="389">
        <f t="shared" si="1"/>
        <v>0</v>
      </c>
      <c r="T19" s="389">
        <f t="shared" si="1"/>
        <v>25.7</v>
      </c>
      <c r="U19" s="389">
        <f t="shared" si="1"/>
        <v>0</v>
      </c>
      <c r="V19" s="389">
        <f t="shared" si="1"/>
        <v>2458.8000000000002</v>
      </c>
      <c r="W19" s="389">
        <f t="shared" si="1"/>
        <v>0</v>
      </c>
      <c r="X19" s="389">
        <f t="shared" si="1"/>
        <v>0</v>
      </c>
      <c r="Y19" s="389">
        <f t="shared" si="1"/>
        <v>0</v>
      </c>
      <c r="Z19" s="390">
        <f t="shared" si="1"/>
        <v>24.5</v>
      </c>
      <c r="AA19" s="391">
        <f t="shared" ref="AA19:AA25" si="2">SUM(G19:Z19)</f>
        <v>2594</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5</v>
      </c>
      <c r="M37" s="424">
        <f t="shared" si="8"/>
        <v>0.2</v>
      </c>
      <c r="N37" s="424">
        <f t="shared" si="8"/>
        <v>79.400000000000006</v>
      </c>
      <c r="O37" s="424">
        <f t="shared" si="8"/>
        <v>0.4</v>
      </c>
      <c r="P37" s="424">
        <f t="shared" si="8"/>
        <v>0</v>
      </c>
      <c r="Q37" s="424">
        <f t="shared" si="8"/>
        <v>0</v>
      </c>
      <c r="R37" s="424">
        <f t="shared" si="8"/>
        <v>0</v>
      </c>
      <c r="S37" s="424">
        <f t="shared" si="8"/>
        <v>0</v>
      </c>
      <c r="T37" s="424">
        <f t="shared" si="8"/>
        <v>25.7</v>
      </c>
      <c r="U37" s="424">
        <f t="shared" si="8"/>
        <v>0</v>
      </c>
      <c r="V37" s="424">
        <f t="shared" si="8"/>
        <v>2458.8000000000002</v>
      </c>
      <c r="W37" s="424">
        <f t="shared" si="8"/>
        <v>0</v>
      </c>
      <c r="X37" s="424">
        <f t="shared" si="8"/>
        <v>0</v>
      </c>
      <c r="Y37" s="424">
        <f t="shared" si="8"/>
        <v>0</v>
      </c>
      <c r="Z37" s="425">
        <f t="shared" si="8"/>
        <v>24.5</v>
      </c>
      <c r="AA37" s="426">
        <f t="shared" si="4"/>
        <v>2594</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5</v>
      </c>
      <c r="M38" s="415">
        <f t="shared" si="9"/>
        <v>0.2</v>
      </c>
      <c r="N38" s="415">
        <f t="shared" si="9"/>
        <v>79.400000000000006</v>
      </c>
      <c r="O38" s="415">
        <f t="shared" si="9"/>
        <v>0.4</v>
      </c>
      <c r="P38" s="415">
        <f t="shared" si="9"/>
        <v>0</v>
      </c>
      <c r="Q38" s="415">
        <f t="shared" si="9"/>
        <v>0</v>
      </c>
      <c r="R38" s="415">
        <f t="shared" si="9"/>
        <v>0</v>
      </c>
      <c r="S38" s="415">
        <f t="shared" si="9"/>
        <v>0</v>
      </c>
      <c r="T38" s="415">
        <f t="shared" si="9"/>
        <v>25.7</v>
      </c>
      <c r="U38" s="415">
        <f t="shared" si="9"/>
        <v>0</v>
      </c>
      <c r="V38" s="415">
        <f t="shared" si="9"/>
        <v>2458.8000000000002</v>
      </c>
      <c r="W38" s="415">
        <f t="shared" si="9"/>
        <v>0</v>
      </c>
      <c r="X38" s="415">
        <f t="shared" si="9"/>
        <v>0</v>
      </c>
      <c r="Y38" s="415">
        <f t="shared" si="9"/>
        <v>0</v>
      </c>
      <c r="Z38" s="416">
        <f t="shared" si="9"/>
        <v>24.5</v>
      </c>
      <c r="AA38" s="417">
        <f t="shared" si="4"/>
        <v>2594</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5</v>
      </c>
      <c r="M39" s="418">
        <f>+ｷ.紙くず!$Z$28</f>
        <v>0.2</v>
      </c>
      <c r="N39" s="418">
        <f>+ｸ.木くず!$Z$28</f>
        <v>79.400000000000006</v>
      </c>
      <c r="O39" s="418">
        <f>+ｹ.繊維くず!$Z$28</f>
        <v>0.4</v>
      </c>
      <c r="P39" s="418">
        <f>+ｺ.動植物性残さ!$Z$28</f>
        <v>0</v>
      </c>
      <c r="Q39" s="418">
        <f>+ｻ.動物系固形不要物!$Z$28</f>
        <v>0</v>
      </c>
      <c r="R39" s="418">
        <f>+ｼ.ｺﾞﾑくず!$Z$28</f>
        <v>0</v>
      </c>
      <c r="S39" s="418">
        <f>+ｽ.金属くず!$Z$28</f>
        <v>0</v>
      </c>
      <c r="T39" s="418">
        <f>+ｾ.ｶﾞﾗｽ･ｺﾝｸﾘ･陶磁器くず!$Z$28</f>
        <v>25.7</v>
      </c>
      <c r="U39" s="418">
        <f>+ｿ.鉱さい!$Z$28</f>
        <v>0</v>
      </c>
      <c r="V39" s="418">
        <f>+ﾀ.がれき類!$Z$28</f>
        <v>2458.8000000000002</v>
      </c>
      <c r="W39" s="418">
        <f>+ﾁ.動物のふん尿!$Z$28</f>
        <v>0</v>
      </c>
      <c r="X39" s="418">
        <f>+ﾂ.動物の死体!$Z$28</f>
        <v>0</v>
      </c>
      <c r="Y39" s="418">
        <f>+ﾃ.ばいじん!$Z$28</f>
        <v>0</v>
      </c>
      <c r="Z39" s="419">
        <f>+ﾄ.混合廃棄物その他!$Z$28</f>
        <v>24.5</v>
      </c>
      <c r="AA39" s="420">
        <f t="shared" si="4"/>
        <v>2594</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5</v>
      </c>
      <c r="M43" s="427">
        <f>+ｷ.紙くず!$AK$27</f>
        <v>0.2</v>
      </c>
      <c r="N43" s="427">
        <f>+ｸ.木くず!$AK$27</f>
        <v>79.400000000000006</v>
      </c>
      <c r="O43" s="427">
        <f>+ｹ.繊維くず!$AK$27</f>
        <v>0.4</v>
      </c>
      <c r="P43" s="427">
        <f>+ｺ.動植物性残さ!$AK$27</f>
        <v>0</v>
      </c>
      <c r="Q43" s="427">
        <f>+ｻ.動物系固形不要物!$AK$27</f>
        <v>0</v>
      </c>
      <c r="R43" s="427">
        <f>+ｼ.ｺﾞﾑくず!$AK$27</f>
        <v>0</v>
      </c>
      <c r="S43" s="427">
        <f>+ｽ.金属くず!$AK$27</f>
        <v>0</v>
      </c>
      <c r="T43" s="427">
        <f>+ｾ.ｶﾞﾗｽ･ｺﾝｸﾘ･陶磁器くず!$AK$27</f>
        <v>25.7</v>
      </c>
      <c r="U43" s="427">
        <f>+ｿ.鉱さい!$AK$27</f>
        <v>0</v>
      </c>
      <c r="V43" s="427">
        <f>+ﾀ.がれき類!$AK$27</f>
        <v>2458.8000000000002</v>
      </c>
      <c r="W43" s="427">
        <f>+ﾁ.動物のふん尿!$AK$27</f>
        <v>0</v>
      </c>
      <c r="X43" s="427">
        <f>+ﾂ.動物の死体!$AK$27</f>
        <v>0</v>
      </c>
      <c r="Y43" s="427">
        <f>+ﾃ.ばいじん!$AK$27</f>
        <v>0</v>
      </c>
      <c r="Z43" s="428">
        <f>+ﾄ.混合廃棄物その他!$AK$27</f>
        <v>24.5</v>
      </c>
      <c r="AA43" s="429">
        <f t="shared" si="4"/>
        <v>2594</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5</v>
      </c>
      <c r="M45" s="433">
        <f>+ｷ.紙くず!$AR$24</f>
        <v>0.2</v>
      </c>
      <c r="N45" s="433">
        <f>+ｸ.木くず!$AR$24</f>
        <v>79.400000000000006</v>
      </c>
      <c r="O45" s="433">
        <f>+ｹ.繊維くず!$AR$24</f>
        <v>0.4</v>
      </c>
      <c r="P45" s="433">
        <f>+ｺ.動植物性残さ!$AR$24</f>
        <v>0</v>
      </c>
      <c r="Q45" s="433">
        <f>+ｻ.動物系固形不要物!$AR$24</f>
        <v>0</v>
      </c>
      <c r="R45" s="433">
        <f>+ｼ.ｺﾞﾑくず!$AR$24</f>
        <v>0</v>
      </c>
      <c r="S45" s="433">
        <f>+ｽ.金属くず!$AR$24</f>
        <v>0</v>
      </c>
      <c r="T45" s="433">
        <f>+ｾ.ｶﾞﾗｽ･ｺﾝｸﾘ･陶磁器くず!$AR$24</f>
        <v>25.7</v>
      </c>
      <c r="U45" s="433">
        <f>+ｿ.鉱さい!$AR$24</f>
        <v>0</v>
      </c>
      <c r="V45" s="433">
        <f>+ﾀ.がれき類!$AR$24</f>
        <v>2458.8000000000002</v>
      </c>
      <c r="W45" s="433">
        <f>+ﾁ.動物のふん尿!$AR$24</f>
        <v>0</v>
      </c>
      <c r="X45" s="433">
        <f>+ﾂ.動物の死体!$AR$24</f>
        <v>0</v>
      </c>
      <c r="Y45" s="433">
        <f>+ﾃ.ばいじん!$AR$24</f>
        <v>0</v>
      </c>
      <c r="Z45" s="434">
        <f>+ﾄ.混合廃棄物その他!$AR$24</f>
        <v>24.5</v>
      </c>
      <c r="AA45" s="435">
        <f t="shared" si="4"/>
        <v>2594</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10</v>
      </c>
      <c r="M55" s="480">
        <f t="shared" si="10"/>
        <v>0.4</v>
      </c>
      <c r="N55" s="480">
        <f t="shared" si="10"/>
        <v>158.80000000000001</v>
      </c>
      <c r="O55" s="480">
        <f t="shared" si="10"/>
        <v>0.8</v>
      </c>
      <c r="P55" s="480">
        <f t="shared" si="10"/>
        <v>0</v>
      </c>
      <c r="Q55" s="480">
        <f t="shared" si="10"/>
        <v>0</v>
      </c>
      <c r="R55" s="480">
        <f t="shared" si="10"/>
        <v>0</v>
      </c>
      <c r="S55" s="480">
        <f t="shared" si="10"/>
        <v>0</v>
      </c>
      <c r="T55" s="480">
        <f t="shared" si="10"/>
        <v>51.4</v>
      </c>
      <c r="U55" s="480">
        <f t="shared" si="10"/>
        <v>0</v>
      </c>
      <c r="V55" s="480">
        <f t="shared" si="10"/>
        <v>4917.6000000000004</v>
      </c>
      <c r="W55" s="480">
        <f t="shared" si="10"/>
        <v>0</v>
      </c>
      <c r="X55" s="480">
        <f t="shared" si="10"/>
        <v>0</v>
      </c>
      <c r="Y55" s="480">
        <f t="shared" si="10"/>
        <v>0</v>
      </c>
      <c r="Z55" s="480">
        <f t="shared" si="10"/>
        <v>49</v>
      </c>
      <c r="AA55" s="481">
        <f>+AA9+AA19+AA20</f>
        <v>5188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7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    6月   28日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横浜市戸塚区原宿1-549-10</v>
      </c>
      <c r="M16" s="851"/>
      <c r="N16" s="851"/>
      <c r="O16" s="851"/>
      <c r="P16" s="851"/>
      <c r="Q16" s="851"/>
      <c r="R16" s="851"/>
      <c r="S16" s="851"/>
      <c r="T16" s="851"/>
      <c r="U16" s="282"/>
    </row>
    <row r="17" spans="1:21" ht="26.25" customHeight="1" x14ac:dyDescent="0.15">
      <c r="C17" s="86"/>
      <c r="I17" s="25"/>
      <c r="J17" s="25" t="s">
        <v>7</v>
      </c>
      <c r="K17" s="25"/>
      <c r="L17" s="851" t="str">
        <f>+表紙!L41</f>
        <v>ＢＳＳ株式会社　代表取締役　上利　寛夫</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045-410-7571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ＢＳＳ株式会社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t="str">
        <f>表紙!P49</f>
        <v>新規</v>
      </c>
      <c r="Q25" s="823"/>
      <c r="R25" s="823"/>
      <c r="S25" s="823"/>
      <c r="T25" s="823"/>
      <c r="U25" s="824"/>
    </row>
    <row r="26" spans="1:21" ht="26.25" customHeight="1" x14ac:dyDescent="0.15">
      <c r="C26" s="570" t="s">
        <v>11</v>
      </c>
      <c r="D26" s="571"/>
      <c r="E26" s="572"/>
      <c r="F26" s="838" t="str">
        <f>+表紙!F50</f>
        <v>横浜市戸塚区原宿1-549-10</v>
      </c>
      <c r="G26" s="839"/>
      <c r="H26" s="839"/>
      <c r="I26" s="839"/>
      <c r="J26" s="839"/>
      <c r="K26" s="839"/>
      <c r="L26" s="839"/>
      <c r="M26" s="839"/>
      <c r="N26" s="341" t="s">
        <v>172</v>
      </c>
      <c r="O26"/>
      <c r="P26"/>
      <c r="Q26" s="833" t="str">
        <f>IF(+表紙!Q50="","",+表紙!Q50)</f>
        <v>045-410-7571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職別工事業（設備工事業を除く）</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48</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12</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7</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2594</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・解体工事業のため、廃棄物の抑制は困難だが、適切な分別解体を行い廃棄物を排出する。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7</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2594</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・解体工事業のため、廃棄物の抑制は困難だが、適切な分別解体を行い廃棄物を排出する。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がれき類、コンクリートくず、アスファルトコンクリートくず、ガラス・陶磁器くず、廃石膏ボード、廃プラスチック類、紙くず、木くず、繊維くず
各工事現場において分別</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現状と同じ</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なし</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なし</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なし</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なし</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なし</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なし</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2594</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2594</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事前に処理業者の情報を収集し、処理施設への訪問を行い委託している。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2594</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2594</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継続的に処理業者の情報の収集を行い、適正な処理を委託する。
優良認定処理業者へ優先に委託する。</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H9" sqref="H9"/>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2024-07-01T02:40:58Z</dcterms:created>
  <dcterms:modified xsi:type="dcterms:W3CDTF">2024-09-09T03:51:09Z</dcterms:modified>
</cp:coreProperties>
</file>